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1" activeTab="7"/>
  </bookViews>
  <sheets>
    <sheet name="Sommaire" sheetId="1" r:id="rId1"/>
    <sheet name="Structure" sheetId="2" r:id="rId2"/>
    <sheet name="P30 Eurostat" sheetId="3" r:id="rId3"/>
    <sheet name="P40 Eurostat" sheetId="8" r:id="rId4"/>
    <sheet name="P30 OCDE" sheetId="4" r:id="rId5"/>
    <sheet name="P40 OCDE" sheetId="5" r:id="rId6"/>
    <sheet name="TES France" sheetId="7" r:id="rId7"/>
    <sheet name="commerce ex insee ocde eurostat" sheetId="9" r:id="rId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80" i="4"/>
  <c r="K14" i="9"/>
  <c r="E14"/>
  <c r="T8"/>
  <c r="T6"/>
  <c r="T4"/>
  <c r="S8"/>
  <c r="S6"/>
  <c r="S4"/>
  <c r="R8"/>
  <c r="R6"/>
  <c r="R4"/>
  <c r="P6"/>
  <c r="P8" s="1"/>
  <c r="P4"/>
  <c r="BQ76" i="5"/>
  <c r="BR76"/>
  <c r="BS76"/>
  <c r="N6" i="9"/>
  <c r="N8" s="1"/>
  <c r="O6"/>
  <c r="O8" s="1"/>
  <c r="O4"/>
  <c r="N4"/>
  <c r="F16"/>
  <c r="F8"/>
  <c r="F6"/>
  <c r="L6"/>
  <c r="L8" s="1"/>
  <c r="K6"/>
  <c r="K8" s="1"/>
  <c r="G6"/>
  <c r="G8" s="1"/>
  <c r="E6"/>
  <c r="E8" s="1"/>
  <c r="J6"/>
  <c r="J8" s="1"/>
  <c r="D6"/>
  <c r="D8"/>
  <c r="C6"/>
  <c r="C8" s="1"/>
  <c r="CF81" i="8"/>
  <c r="CF82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13"/>
  <c r="BY85"/>
  <c r="BZ84"/>
  <c r="BY84"/>
  <c r="BZ83"/>
  <c r="BY8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13"/>
  <c r="BX83"/>
  <c r="BS83"/>
  <c r="BS89"/>
  <c r="BT89" s="1"/>
  <c r="AR41" i="7"/>
  <c r="AR44" s="1"/>
  <c r="AJ44"/>
  <c r="BP80" i="5"/>
  <c r="CC82" i="8"/>
  <c r="CC79"/>
  <c r="CC85"/>
  <c r="L4" i="9"/>
  <c r="L14"/>
  <c r="BW76" i="5"/>
  <c r="G14" i="9"/>
  <c r="G11"/>
  <c r="L11" s="1"/>
  <c r="G4"/>
  <c r="K4"/>
  <c r="J14"/>
  <c r="J4"/>
  <c r="C14"/>
  <c r="E4"/>
  <c r="C11"/>
  <c r="D11" s="1"/>
  <c r="C4"/>
  <c r="E36" i="7"/>
  <c r="BP76" i="5"/>
  <c r="BP78" s="1"/>
  <c r="BS86" i="8"/>
  <c r="E16" i="9" l="1"/>
  <c r="E18" s="1"/>
  <c r="O14"/>
  <c r="J31"/>
  <c r="L31"/>
  <c r="J28"/>
  <c r="K28"/>
  <c r="P14"/>
  <c r="P16" s="1"/>
  <c r="L28"/>
  <c r="J25"/>
  <c r="L22"/>
  <c r="K25"/>
  <c r="J22"/>
  <c r="K22"/>
  <c r="L25"/>
  <c r="N14"/>
  <c r="N16" s="1"/>
  <c r="T16"/>
  <c r="R16"/>
  <c r="S16"/>
  <c r="D16"/>
  <c r="C16"/>
  <c r="G16"/>
  <c r="G18" s="1"/>
  <c r="L16"/>
  <c r="J16"/>
  <c r="C18" l="1"/>
  <c r="O16"/>
  <c r="K16"/>
  <c r="K19" s="1"/>
  <c r="L19"/>
  <c r="L34" s="1"/>
  <c r="J19"/>
  <c r="J34" s="1"/>
  <c r="K34" l="1"/>
</calcChain>
</file>

<file path=xl/sharedStrings.xml><?xml version="1.0" encoding="utf-8"?>
<sst xmlns="http://schemas.openxmlformats.org/spreadsheetml/2006/main" count="3149" uniqueCount="524">
  <si>
    <t>Tableau des ressources aux prix de base, y compris passage aux prix d'acquisition [NAIO_10_CP15__custom_4576525]</t>
  </si>
  <si>
    <t>Ouvrir la page produit</t>
  </si>
  <si>
    <t>Ouvrir dans le Data Browser</t>
  </si>
  <si>
    <t>Description:</t>
  </si>
  <si>
    <t>-</t>
  </si>
  <si>
    <t>Dernière mise à jour des données:</t>
  </si>
  <si>
    <t>13/01/2023 23:00</t>
  </si>
  <si>
    <t>Dernière modification de la structure de données:</t>
  </si>
  <si>
    <t>12/12/2022 11:00</t>
  </si>
  <si>
    <t>Source(s) institutionnelle(s)</t>
  </si>
  <si>
    <t>Eurostat</t>
  </si>
  <si>
    <t>Contenus</t>
  </si>
  <si>
    <t>Fréquence (relative au temps)</t>
  </si>
  <si>
    <t>Unité de mesure</t>
  </si>
  <si>
    <t>Stock ou flux</t>
  </si>
  <si>
    <t>Entité géopolitique (déclarante)</t>
  </si>
  <si>
    <t>Temps</t>
  </si>
  <si>
    <t>Sheet 1</t>
  </si>
  <si>
    <t>Annuel</t>
  </si>
  <si>
    <t>Millions d'euros</t>
  </si>
  <si>
    <t>Total</t>
  </si>
  <si>
    <t>France</t>
  </si>
  <si>
    <t>2017</t>
  </si>
  <si>
    <t>Structure</t>
  </si>
  <si>
    <t>Dimension</t>
  </si>
  <si>
    <t>Position</t>
  </si>
  <si>
    <t>Libellé</t>
  </si>
  <si>
    <t>Industries, catégories de demande finale et importations</t>
  </si>
  <si>
    <t>Culture et production animale, chasse et services annexes</t>
  </si>
  <si>
    <t>Sylviculture et exploitation forestière</t>
  </si>
  <si>
    <t>Pêche et aquaculture</t>
  </si>
  <si>
    <t>Industries extractives</t>
  </si>
  <si>
    <t>Industries alimentaires; fabrication de boissons et de produits à base de tabac</t>
  </si>
  <si>
    <t>Fabrication de textiles, industrie de l'habillement, du cuir et de la chaussure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</si>
  <si>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</si>
  <si>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</si>
  <si>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</si>
  <si>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</si>
  <si>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</si>
  <si>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</si>
  <si>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</si>
  <si>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</si>
  <si>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</si>
  <si>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</si>
  <si>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</si>
  <si>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</si>
  <si>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</si>
  <si>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Industrie automobile</t>
  </si>
  <si>
    <t>Fabrication d'autres matériels de transport</t>
  </si>
  <si>
    <t>Fabrication de meubles; 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</si>
  <si>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</si>
  <si>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</si>
  <si>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</si>
  <si>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usées, gestion des déchets, dépollution</t>
  </si>
  <si>
    <t>Construction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</si>
  <si>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</si>
  <si>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</si>
  <si>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</si>
  <si>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</si>
  <si>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</si>
  <si>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</si>
  <si>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</si>
  <si>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</si>
  <si>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Hébergement et restauration</t>
  </si>
  <si>
    <t>Édition</t>
  </si>
  <si>
    <t>Activités cinématographique, vidéo, production de programmes de télévision, activités de programmation et de diffusion</t>
  </si>
  <si>
    <t>Télécommunications</t>
  </si>
  <si>
    <t>Programmation, conseil en informatique et autres services d'information</t>
  </si>
  <si>
    <t>Activités des services financiers, hors assurance et caisses de retraite</t>
  </si>
  <si>
    <t>Assurance</t>
  </si>
  <si>
    <t>Activités auxiliaires de services financiers et d'assurance</t>
  </si>
  <si>
    <t>Loyers imputés des logements occupés par leur propriétaire</t>
  </si>
  <si>
    <t>Activités immobilières à l'exclusion des loyers imputés</t>
  </si>
  <si>
    <t>Activités juridiques et comptables; activités des sièges sociaux; conseil de gestion</t>
  </si>
  <si>
    <t>Activités d'architecture et d'ingénierie; activités de contrôle et analyses techniques</t>
  </si>
  <si>
    <t>Recherche-développement scientifique</t>
  </si>
  <si>
    <t>Publicité et études de marché</t>
  </si>
  <si>
    <t>Autres activités spécialisées, scientifiques et techniques, activités vétérinaires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</si>
  <si>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</si>
  <si>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</si>
  <si>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</si>
  <si>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sécurité, activités administratives, services et aménagement paysager</t>
  </si>
  <si>
    <t>Administration publique et défense; sécurité sociale obligatoire</t>
  </si>
  <si>
    <t>Enseignement</t>
  </si>
  <si>
    <t>Santé humaine</t>
  </si>
  <si>
    <t>Hébergement médico-social et social et action sociale sans hébergement</t>
  </si>
  <si>
    <t>Activités créatives, artistiques et de spectacle; bibliothèques, archives, musées et autres activités culturelles; 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</si>
  <si>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</si>
  <si>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</si>
  <si>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</si>
  <si>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</si>
  <si>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Activités des ménages en tant qu'employeurs; activités indifférenciées des ménages en tant que producteurs de biens et services pour usage propre</t>
  </si>
  <si>
    <t>Activités extra-territoriales</t>
  </si>
  <si>
    <t>Importations de biens et services en provenance de l'Union Européenne</t>
  </si>
  <si>
    <t>Importations de biens et services en provenance des pays hors Union Européenne</t>
  </si>
  <si>
    <t>Importations de biens et services en provenance de la zone euro</t>
  </si>
  <si>
    <t>Importations de biens et services en provenance de l'Union Européenne hors zone euro</t>
  </si>
  <si>
    <t>Importations de biens et services</t>
  </si>
  <si>
    <t>Total des offres aux prix de base</t>
  </si>
  <si>
    <t>Impôts moins les subventions sur les produits</t>
  </si>
  <si>
    <t>Marges commerciales et de transport</t>
  </si>
  <si>
    <t>Total des offres aux prix d'achat</t>
  </si>
  <si>
    <t>Produits et composantes de la valeur ajoutée brute</t>
  </si>
  <si>
    <t>Produits de l'agriculture et de la chasse et services annexes</t>
  </si>
  <si>
    <t>Produits sylvicoles et services annexes</t>
  </si>
  <si>
    <t>Produits de la pêche et de l'aquaculture; services de soutien à la pêche</t>
  </si>
  <si>
    <t>Produits des industries extractives</t>
  </si>
  <si>
    <t>Produits des industries alimentaires, boissons et produits à base de tabac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</si>
  <si>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</si>
  <si>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</si>
  <si>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</si>
  <si>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</si>
  <si>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</si>
  <si>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</si>
  <si>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</si>
  <si>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</si>
  <si>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</si>
  <si>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</si>
  <si>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</si>
  <si>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</si>
  <si>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</si>
  <si>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</si>
  <si>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</si>
  <si>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</si>
  <si>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 et autres produits manufacturés</t>
  </si>
  <si>
    <t>Électricité, gaz, vapeur et air conditionné</t>
  </si>
  <si>
    <t>Eau naturelle; traitement et distribution d'eau</t>
  </si>
  <si>
    <t>Collecte et traitement des eaux usées; boues d'épuration; collecte, traitement et élimination des déchets; récupération de matériaux; Dépollution et autres services de gestion des déchets</t>
  </si>
  <si>
    <t>Constructions et travaux de construction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</si>
  <si>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</si>
  <si>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</si>
  <si>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</si>
  <si>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</si>
  <si>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Services de poste et de courrier</t>
  </si>
  <si>
    <t>Services d'hébergement et de restauration</t>
  </si>
  <si>
    <t>Production de films cinématographiques, de vidéos et de programmes de télévision; enregistrement sonore et édition musicale; programmation et diffusion</t>
  </si>
  <si>
    <t>Services de télécommunications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</si>
  <si>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</si>
  <si>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</si>
  <si>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</si>
  <si>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</si>
  <si>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</si>
  <si>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</si>
  <si>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</si>
  <si>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</si>
  <si>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</si>
  <si>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</si>
  <si>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</si>
  <si>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</si>
  <si>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</si>
  <si>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Services de sécurité et d'enquête; services relatifs aux bâtiments et aménagement paysager; services administratifs et autres services de soutien aux entreprises</t>
  </si>
  <si>
    <t>Services de santé humaine</t>
  </si>
  <si>
    <t>Services d'hébergement médico-social et social; services d'action sociale sans hébergement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</si>
  <si>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</si>
  <si>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</si>
  <si>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</si>
  <si>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</si>
  <si>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Services des ménages en tant qu'employeurs; biens et services divers produits par les ménages pour leur usage propre</t>
  </si>
  <si>
    <t>Services extra-territoriaux</t>
  </si>
  <si>
    <t>Services d'administration publique et de défense; services de sécurité sociale obligatoire</t>
  </si>
  <si>
    <t>Services de l'enseignement</t>
  </si>
  <si>
    <t>Cif/fob ajustements sur les importations</t>
  </si>
  <si>
    <t>Achats directs à l'extérieur par résidents</t>
  </si>
  <si>
    <t>Total ajusté</t>
  </si>
  <si>
    <t>Production marchande</t>
  </si>
  <si>
    <t>Production pour usage final propre</t>
  </si>
  <si>
    <t>Autre production non marchande</t>
  </si>
  <si>
    <t>Données extraites le18/01/2023 09:11:56 depuis [ESTAT]</t>
  </si>
  <si>
    <t xml:space="preserve">Dataset: </t>
  </si>
  <si>
    <t>Dernière mise à jour:</t>
  </si>
  <si>
    <t>INDUSE (Libellés)</t>
  </si>
  <si>
    <t>PROD_NA (Libellés)</t>
  </si>
  <si>
    <t/>
  </si>
  <si>
    <t>:</t>
  </si>
  <si>
    <t>Valeur spéciale</t>
  </si>
  <si>
    <t>Non disponible</t>
  </si>
  <si>
    <t>Désolé, la requête est trop grande pour la cellule Excel. Vous ne pourrez pas mettre à jour votre table avec .Stat Populator.</t>
  </si>
  <si>
    <t>Ensemble de données : 30. Ressources aux prix de base et passage aux prix d'acquisition</t>
  </si>
  <si>
    <t>Pays</t>
  </si>
  <si>
    <t>Année</t>
  </si>
  <si>
    <t>Mesure</t>
  </si>
  <si>
    <t>Prix courants</t>
  </si>
  <si>
    <t>Unité</t>
  </si>
  <si>
    <t>Euro, Millions</t>
  </si>
  <si>
    <t>Transaction</t>
  </si>
  <si>
    <t>P1, Culture et production animale, chasse et services annexes</t>
  </si>
  <si>
    <t>P1, Sylviculture et exploitation forestière</t>
  </si>
  <si>
    <t>P1, Pêche et aquaculture</t>
  </si>
  <si>
    <t>P1, Industries extractives</t>
  </si>
  <si>
    <t>P1, Fab. de denrées alimentaires, boissons et produits à base de tabac</t>
  </si>
  <si>
    <t>P1, Fab. de textiles, industrie de l’habillement, du cuir &amp; de la chaussure</t>
  </si>
  <si>
    <t>P1, Travail du bois et fabrication d'articles en bois et en liège, etc.</t>
  </si>
  <si>
    <t>P1, Industrie du papier et du carton</t>
  </si>
  <si>
    <t>P1, Imprimerie et reproduction d'enregistrements</t>
  </si>
  <si>
    <t>P1, Cokéfaction et raffinage</t>
  </si>
  <si>
    <t>P1, Industrie chimique</t>
  </si>
  <si>
    <t>P1, Industrie pharmaceutique</t>
  </si>
  <si>
    <t>P1, Fabrication de produits en caoutchouc et en plastique</t>
  </si>
  <si>
    <t>P1, Fabrication d'autres produits minéraux non métalliques</t>
  </si>
  <si>
    <t>P1, Métallurgie</t>
  </si>
  <si>
    <t>P1, Fabrication de produits métalliques, sauf machines et équipements</t>
  </si>
  <si>
    <t>P1, Fabrication de produits informatiques, électroniques et optiques</t>
  </si>
  <si>
    <t>P1, Fabrication d'équipements électriques</t>
  </si>
  <si>
    <t>P1, Fabrication de machines et équipements n.c.a.</t>
  </si>
  <si>
    <t>P1, Industrie automobile</t>
  </si>
  <si>
    <t>P1, Fabrication d'autres matériels de transport</t>
  </si>
  <si>
    <t>P1, Autres industries manufacturières n.c.a.</t>
  </si>
  <si>
    <t>P1, Réparation et installation de machines et d'équipements</t>
  </si>
  <si>
    <t>P1, Prod. et distrib. d'électricité, de gaz, de vapeur et d'air conditionné</t>
  </si>
  <si>
    <t>P1, Captage, traitement et distribution d'eau</t>
  </si>
  <si>
    <t>P1, Collecte et traitement des eaux usées, des déchets et dépollution</t>
  </si>
  <si>
    <t>P1, Construction</t>
  </si>
  <si>
    <t>P1, Commerce et réparation d'automobiles et de motocycles</t>
  </si>
  <si>
    <t>P1, Commerce de gros, à l'exception des automobiles et des motocycles</t>
  </si>
  <si>
    <t>P1, Commerce de détail, à l'exception des automobiles et des motocycles</t>
  </si>
  <si>
    <t>P1, Transports terrestres et transport par conduites</t>
  </si>
  <si>
    <t>P1, Transports par eau</t>
  </si>
  <si>
    <t>P1, Transports aériens</t>
  </si>
  <si>
    <t>P1, Entreposage et services auxiliaires des transports</t>
  </si>
  <si>
    <t>P1, Activités de poste et de courrier</t>
  </si>
  <si>
    <t>P1, Hébergement et restauration</t>
  </si>
  <si>
    <t>P1, Édition</t>
  </si>
  <si>
    <t>P1, Audiovisuel et diffusion</t>
  </si>
  <si>
    <t>P1, Télécommunications</t>
  </si>
  <si>
    <t>P1, Activités informatiques , services d'information</t>
  </si>
  <si>
    <t>P1, Activités des services financiers, hors assurance &amp; caisses de retraite</t>
  </si>
  <si>
    <t>P1, Assurance</t>
  </si>
  <si>
    <t>P1, Activités auxiliaires de services financiers et d'assurance</t>
  </si>
  <si>
    <t>P1, Loyers imputés des logements occupés par leur propriétaire</t>
  </si>
  <si>
    <t>P1, Activités immobilières à l'exclusion des loyers imputés</t>
  </si>
  <si>
    <t>P1, Activités juridiques, comptables, de gestion, activ. des sièges sociaux</t>
  </si>
  <si>
    <t>P1, Activités d'architecture &amp; d'ingénierie, contrôle &amp; analyses techniques</t>
  </si>
  <si>
    <t>P1, Recherche-développement scientifique</t>
  </si>
  <si>
    <t>P1, Publicité et études de marché</t>
  </si>
  <si>
    <t>P1, Autres activités spécialisées, scientifiques, techn., act. vétérinaires</t>
  </si>
  <si>
    <t>P1, Activités de location et location-bail</t>
  </si>
  <si>
    <t>P1, Activités liées à l'emploi</t>
  </si>
  <si>
    <t>P1, Activités des agences de voy., voyagistes, services de réservation etc.</t>
  </si>
  <si>
    <t>P1, Sécurité , services relatifs aux bâtiments, autres activités de soutien</t>
  </si>
  <si>
    <t>P1, Administration publique</t>
  </si>
  <si>
    <t>P1, Enseignement</t>
  </si>
  <si>
    <t>P1, Activités pour la santé humaine</t>
  </si>
  <si>
    <t>P1, Hébergement médico-social et social et action sociale sans hébergement</t>
  </si>
  <si>
    <t>P1, Arts, divertissement et musées</t>
  </si>
  <si>
    <t>P1, Activités sportives, récréatives et de loisirs</t>
  </si>
  <si>
    <t>P1, Activités des organisations associatives</t>
  </si>
  <si>
    <t>P1, Réparation d'ordinateurs et de biens personnels et domestiques</t>
  </si>
  <si>
    <t>P1, Autres services personnels</t>
  </si>
  <si>
    <t>P1, Activités extra-territoriales</t>
  </si>
  <si>
    <t>Importations, caf</t>
  </si>
  <si>
    <t>Achats directs à l’étranger par des résidents</t>
  </si>
  <si>
    <t>Ajustement caf/fab sur les importations</t>
  </si>
  <si>
    <t>Impôts moins subventions sur les produits</t>
  </si>
  <si>
    <t>Produit</t>
  </si>
  <si>
    <t>i</t>
  </si>
  <si>
    <t>..</t>
  </si>
  <si>
    <t>Produits de la pêche et de l'aquaculture , services de soutien à la pêche</t>
  </si>
  <si>
    <t>Produits des industries alimentaires, boissons, produits à base de tabac</t>
  </si>
  <si>
    <t>Produits de l'indus. textile, articles d'habillement, cuir &amp; art. en cuir</t>
  </si>
  <si>
    <t>Bois, art. en bois &amp; liège, sauf meubles , art. de vannerie &amp; de sparterie</t>
  </si>
  <si>
    <t>Meubles, autres produits manufacturés</t>
  </si>
  <si>
    <t>Eau naturelle , traitement et distribution d'eau</t>
  </si>
  <si>
    <t>Collecte et traitement des eaux usées, des déchets, boues d'épuration, etc.</t>
  </si>
  <si>
    <t>Audiovisuel et diffusion</t>
  </si>
  <si>
    <t>Programmation, conseil et autres act. informatiques, services d'information</t>
  </si>
  <si>
    <t>Services d'assurance, de réassurance et retraite, sauf S.S. obligatoire</t>
  </si>
  <si>
    <t>Services juridiques, comptables, des sièges sociaux, de conseil en gestion</t>
  </si>
  <si>
    <t>Services d'architecture &amp; d'ingénierie, serv. de contrôle &amp; analyses techn.</t>
  </si>
  <si>
    <t>Autres services spécialisés, scientifiques, techniques et vétérinaires</t>
  </si>
  <si>
    <t>Services des agences de voyage, des voyagistes &amp;autres serv. de réservation</t>
  </si>
  <si>
    <t>Services de sécurité et d'enquête, relatifs aux bâtiments, de soutien</t>
  </si>
  <si>
    <t>Services d'admin. publique et de défense , services de S.S. obligatoire</t>
  </si>
  <si>
    <t>Services d'hébergement médico-social et social, d'action sociale</t>
  </si>
  <si>
    <t>Services créatifs, biblioth., musées &amp; autres serv. cult., jeux de hasard</t>
  </si>
  <si>
    <t>Produits non spécifiés</t>
  </si>
  <si>
    <t>Données extraites le 18 janv. 2023, 08h02 UTC (GMT), de OECD.Stat</t>
  </si>
  <si>
    <t>omportation FAB</t>
  </si>
  <si>
    <t>Légende:</t>
  </si>
  <si>
    <t>E:</t>
  </si>
  <si>
    <t>Valeur estimée</t>
  </si>
  <si>
    <t>Ensemble de données : 40. Emplois aux prix d'acquisition</t>
  </si>
  <si>
    <t>Flux</t>
  </si>
  <si>
    <t xml:space="preserve">P2, Culture et production animale, chasse et services annexes </t>
  </si>
  <si>
    <t xml:space="preserve">P2, Sylviculture et exploitation forestière  </t>
  </si>
  <si>
    <t>P2, Pêche et aquaculture</t>
  </si>
  <si>
    <t xml:space="preserve">P2, Industries extractives </t>
  </si>
  <si>
    <t>P2, Fab. de denrées alimentaires, boissons et produits à base de tabac</t>
  </si>
  <si>
    <t>P2, Fab. de textiles, industrie de l?habillement, du cuir &amp; de la chaussure</t>
  </si>
  <si>
    <t xml:space="preserve">P2, Travail du bois et fabrication d'articles en bois et en liège, etc.  </t>
  </si>
  <si>
    <t xml:space="preserve">P2, Industrie du papier et du carton </t>
  </si>
  <si>
    <t>P2, Imprimerie et reproduction d'enregistrements</t>
  </si>
  <si>
    <t>P2, Cokéfaction et raffinage</t>
  </si>
  <si>
    <t>P2, Industrie chimique</t>
  </si>
  <si>
    <t>P2, Industrie pharmaceutique</t>
  </si>
  <si>
    <t xml:space="preserve">P2, Fabrication de produits en caoutchouc et en plastique  </t>
  </si>
  <si>
    <t xml:space="preserve">P2, Fabrication d'autres produits minéraux non métalliques </t>
  </si>
  <si>
    <t xml:space="preserve">P2, Métallurgie </t>
  </si>
  <si>
    <t>P2, Fabrication de produits métalliques, sauf machines et équipements</t>
  </si>
  <si>
    <t>P2, Fabrication de produits informatiques, électroniques et optiques</t>
  </si>
  <si>
    <t>P2, Fabrication d'équipements électriques</t>
  </si>
  <si>
    <t>P2, Fabrication de machines et équipements n.c.a.</t>
  </si>
  <si>
    <t>P2, Industrie automobile</t>
  </si>
  <si>
    <t xml:space="preserve">P2, Fabrication d'autres matériels de transport </t>
  </si>
  <si>
    <t xml:space="preserve">P2, Autres industries manufacturières n.c.a. </t>
  </si>
  <si>
    <t>P2, Réparation et installation de machines et d'équipements</t>
  </si>
  <si>
    <t>P2, Prod. et distrib. d'électricité, de gaz, de vapeur et d'air conditionné</t>
  </si>
  <si>
    <t>P2, Captage, traitement et distribution d'eau</t>
  </si>
  <si>
    <t>P2, Collecte et traitement des eaux usées, des déchets et dépollution</t>
  </si>
  <si>
    <t>P2, Construction</t>
  </si>
  <si>
    <t xml:space="preserve">P2, Commerce et réparation d'automobiles et de motocycles  </t>
  </si>
  <si>
    <t>P2, Commerce de gros, à l'exception des automobiles et des motocycles</t>
  </si>
  <si>
    <t xml:space="preserve">P2, Commerce de détail, à l'exception des automobiles et des motocycles  </t>
  </si>
  <si>
    <t xml:space="preserve">P2, Transports terrestres et transport par conduites </t>
  </si>
  <si>
    <t>P2, Transports par eau</t>
  </si>
  <si>
    <t>P2, Transports aériens</t>
  </si>
  <si>
    <t xml:space="preserve">P2, Entreposage et services auxiliaires des transports  </t>
  </si>
  <si>
    <t>P2, Activités de poste et de courrier</t>
  </si>
  <si>
    <t xml:space="preserve">P2, Hébergement et restauration </t>
  </si>
  <si>
    <t xml:space="preserve">P2, Édition  </t>
  </si>
  <si>
    <t>P2, Audiovisuel et diffusion</t>
  </si>
  <si>
    <t>P2, Télécommunications</t>
  </si>
  <si>
    <t xml:space="preserve">P2, Activités informatiques , services d'information </t>
  </si>
  <si>
    <t>P2, Activités des services financiers, hors assurance &amp; caisses de retraite</t>
  </si>
  <si>
    <t>P2, Assurance</t>
  </si>
  <si>
    <t>P2, Activités auxiliaires de services financiers et d'assurance</t>
  </si>
  <si>
    <t>P2, Loyers imputés des logements occupés par leur propriétaire</t>
  </si>
  <si>
    <t>P2, Activités immobilières à l'exclusion des loyers imputés</t>
  </si>
  <si>
    <t>P2, Activités juridiques, comptables, de gestion, activ. des sièges sociaux</t>
  </si>
  <si>
    <t>P2, Activités d'architecture &amp; d'ingénierie, contrôle &amp; analyses techniques</t>
  </si>
  <si>
    <t>P2, Recherche-développement scientifique</t>
  </si>
  <si>
    <t>P2, Publicité et études de marché</t>
  </si>
  <si>
    <t>P2, Autres activités spécialisées, scientifiques, techn., act. vétérinaires</t>
  </si>
  <si>
    <t xml:space="preserve">P2, Activités de location et location-bail   </t>
  </si>
  <si>
    <t xml:space="preserve">P2, Activités liées à l'emploi  </t>
  </si>
  <si>
    <t>P2, Activités des agences de voy., voyagistes, services de réservation etc.</t>
  </si>
  <si>
    <t>P2, Sécurité , services relatifs aux bâtiments, autres activités de soutien</t>
  </si>
  <si>
    <t>P2, Administration publique</t>
  </si>
  <si>
    <t>P2, Enseignement</t>
  </si>
  <si>
    <t xml:space="preserve">P2, Activités pour la santé humaine  </t>
  </si>
  <si>
    <t>P2, Hébergement médico-social et social et action sociale sans hébergement</t>
  </si>
  <si>
    <t>P2, Arts, divertissement et musées</t>
  </si>
  <si>
    <t xml:space="preserve">P2, Activités sportives, récréatives et de loisirs   </t>
  </si>
  <si>
    <t xml:space="preserve">P2, Activités des organisations associatives </t>
  </si>
  <si>
    <t>P2, Réparation d'ordinateurs et de biens personnels et domestiques</t>
  </si>
  <si>
    <t xml:space="preserve">P2, Autres services personnels  </t>
  </si>
  <si>
    <t>P2, Activités extra-territoriales</t>
  </si>
  <si>
    <t xml:space="preserve">Dépense de consommation finale des ménages, concept intérieur </t>
  </si>
  <si>
    <t xml:space="preserve">Dépense de consommation finale des ISBL </t>
  </si>
  <si>
    <t>Dépense de consommation finale des adminstrations publiques</t>
  </si>
  <si>
    <t xml:space="preserve">Formation brute de capital fixe </t>
  </si>
  <si>
    <t>Variation des stocks</t>
  </si>
  <si>
    <t xml:space="preserve">Acquisition moins cession d'objets de valeur </t>
  </si>
  <si>
    <t xml:space="preserve">Exportations </t>
  </si>
  <si>
    <t>dont : Achats sur le territoire national par des non-résidents</t>
  </si>
  <si>
    <t>Données extraites le 18 janv. 2023, 09h46 UTC (GMT), de OECD.Stat</t>
  </si>
  <si>
    <r>
      <t xml:space="preserve">TABLEAU ENTREES SORTIES </t>
    </r>
    <r>
      <rPr>
        <sz val="12"/>
        <rFont val="Arial"/>
        <family val="2"/>
      </rPr>
      <t>en 17 postes</t>
    </r>
  </si>
  <si>
    <t>Source : Comptes nationaux - Base 2014, Insee</t>
  </si>
  <si>
    <t>Unité : Milliards d'euros</t>
  </si>
  <si>
    <t>Organisation du TES</t>
  </si>
  <si>
    <t>Tableau des ressources en produits</t>
  </si>
  <si>
    <t>Tableau des entrées intermédiaires</t>
  </si>
  <si>
    <t>Tableau des emplois finals</t>
  </si>
  <si>
    <t>cliquez sur le compte que vous voulez consulter</t>
  </si>
  <si>
    <t>Compte de production par branche</t>
  </si>
  <si>
    <t>Compte d'exploitation par branche</t>
  </si>
  <si>
    <t>TABLEAU DES RESSOURCES EN PRODUITS</t>
  </si>
  <si>
    <t>TABLEAU DES ENTREES INTERMEDIAIRES</t>
  </si>
  <si>
    <t>TABLEAU DES EMPLOIS FINALS</t>
  </si>
  <si>
    <t>Année 2017</t>
  </si>
  <si>
    <t>Dépense de consommation finale</t>
  </si>
  <si>
    <t>Production des produits (1)</t>
  </si>
  <si>
    <t xml:space="preserve">Importations de biens    </t>
  </si>
  <si>
    <t>Importations de services</t>
  </si>
  <si>
    <t>Importations de biens et de services</t>
  </si>
  <si>
    <t>Correction CAF/FAB</t>
  </si>
  <si>
    <t>TOTAL DES RESSOURCES (2)</t>
  </si>
  <si>
    <t>Marges commerciales</t>
  </si>
  <si>
    <t>Marges de transport</t>
  </si>
  <si>
    <t>Impôts sur les produits - total -</t>
  </si>
  <si>
    <t>dont taxes du type TVA</t>
  </si>
  <si>
    <t>Subventions sur les produits</t>
  </si>
  <si>
    <t>TOTAL DES RESSOURCES (3)</t>
  </si>
  <si>
    <t>BRANCHES</t>
  </si>
  <si>
    <t>AZ</t>
  </si>
  <si>
    <t>DE</t>
  </si>
  <si>
    <t>C1</t>
  </si>
  <si>
    <t>C2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</si>
  <si>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</si>
  <si>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</si>
  <si>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</si>
  <si>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</si>
  <si>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</si>
  <si>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</si>
  <si>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</si>
  <si>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</si>
  <si>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</si>
  <si>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</si>
  <si>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</t>
  </si>
  <si>
    <t>OQ</t>
  </si>
  <si>
    <t>RU</t>
  </si>
  <si>
    <t>TOTAL</t>
  </si>
  <si>
    <t>Ménages</t>
  </si>
  <si>
    <t>Collective APU</t>
  </si>
  <si>
    <t>Individuelle APU</t>
  </si>
  <si>
    <t>Total APU</t>
  </si>
  <si>
    <t>ISBLSM</t>
  </si>
  <si>
    <t>DEPENSE TOTALE</t>
  </si>
  <si>
    <t>SNFEI</t>
  </si>
  <si>
    <t>Ménages hors EI</t>
  </si>
  <si>
    <t>SFEI</t>
  </si>
  <si>
    <t>APU</t>
  </si>
  <si>
    <t>FBCF TOTALE</t>
  </si>
  <si>
    <t>Acq. moins ces. d'objets de valeur</t>
  </si>
  <si>
    <t xml:space="preserve">FBC totale </t>
  </si>
  <si>
    <t>Exportations de biens et de services</t>
  </si>
  <si>
    <t>Total des emplois finals</t>
  </si>
  <si>
    <t>PRODUITS</t>
  </si>
  <si>
    <t>Agriculture, sylviculture et pêche</t>
  </si>
  <si>
    <t>Industries extractives, énergie, eau, gestion des déchets et dépollution</t>
  </si>
  <si>
    <t>Fabrication de denrées alimentaires, de boissons et de produits à base de tabac</t>
  </si>
  <si>
    <t>Fabrication d'équipements électriques, électroniques, informatiques ; fabrication de machines</t>
  </si>
  <si>
    <t>Fabrication de matériels de transport</t>
  </si>
  <si>
    <t>Fabrication d'autres produits industriels</t>
  </si>
  <si>
    <t>Commerce ; réparation d'automobiles et de motocycles</t>
  </si>
  <si>
    <t>Transports et entreposage</t>
  </si>
  <si>
    <t>Information et communication</t>
  </si>
  <si>
    <t>Activités financières et d'assurance</t>
  </si>
  <si>
    <t>Activités immobilières</t>
  </si>
  <si>
    <t>Activités spécialisées, scientifiques et techniques et activités de services administratifs et de soutien</t>
  </si>
  <si>
    <t>Administration publique, enseignement, santé humaine et action sociale</t>
  </si>
  <si>
    <t>Autres activités de services</t>
  </si>
  <si>
    <t>PCHTR</t>
  </si>
  <si>
    <t>Correction territoriale</t>
  </si>
  <si>
    <t>PCAFAB</t>
  </si>
  <si>
    <t xml:space="preserve">(1) Production au prix de base </t>
  </si>
  <si>
    <t xml:space="preserve">(2) Total des ressources au prix de base </t>
  </si>
  <si>
    <t xml:space="preserve">(3) Total des ressources au prix d'acquisition </t>
  </si>
  <si>
    <t>COMPTE DE PRODUCTION PAR BRANCHE</t>
  </si>
  <si>
    <t>P2</t>
  </si>
  <si>
    <t>Consommation intermédiaire</t>
  </si>
  <si>
    <t>B1g</t>
  </si>
  <si>
    <t>Valeur ajoutée brute</t>
  </si>
  <si>
    <t>P1</t>
  </si>
  <si>
    <t>PRODUCTION DES BRANCHES</t>
  </si>
  <si>
    <t>P11</t>
  </si>
  <si>
    <t xml:space="preserve">Production marchande </t>
  </si>
  <si>
    <t>P12</t>
  </si>
  <si>
    <t xml:space="preserve">Prod. pour emploi final propre </t>
  </si>
  <si>
    <t>P13</t>
  </si>
  <si>
    <t>Production non marchande</t>
  </si>
  <si>
    <t>TR12</t>
  </si>
  <si>
    <t>Transferts agricoles</t>
  </si>
  <si>
    <t>TR13</t>
  </si>
  <si>
    <t>Transf. ventes résiduelles</t>
  </si>
  <si>
    <t>TR10</t>
  </si>
  <si>
    <t>Total des transferts</t>
  </si>
  <si>
    <t>PRODUCTION DES PRODUITS</t>
  </si>
  <si>
    <t>COMPTE D'EXPLOITATION PAR BRANCHE</t>
  </si>
  <si>
    <t>VALEUR AJOUTEE BRUTE</t>
  </si>
  <si>
    <t xml:space="preserve">D1 </t>
  </si>
  <si>
    <t>Rémunération des salariés</t>
  </si>
  <si>
    <t>B2g &amp; B3g</t>
  </si>
  <si>
    <t>EBE et revenu mixte brut (1)</t>
  </si>
  <si>
    <t>D29</t>
  </si>
  <si>
    <t>Autres impôts sur la production</t>
  </si>
  <si>
    <t>D39</t>
  </si>
  <si>
    <t>Autres subv. sur la production</t>
  </si>
  <si>
    <t>(1) EBE : excédent brut d'exploitation</t>
  </si>
  <si>
    <t>Données extraites le18/01/2023 10:52:15 depuis [ESTAT]</t>
  </si>
  <si>
    <t>Tableaux des emplois au prix d'achat [NAIO_10_CP16__custom_4578462]</t>
  </si>
  <si>
    <t>Dépenses de consommation finale par les ménages</t>
  </si>
  <si>
    <t>Dépenses de consommation finale par les administrations publiques</t>
  </si>
  <si>
    <t>Dépense de consommation finale par organisations sans but lucratif en service de ménages</t>
  </si>
  <si>
    <t>Formation brute de capital fixe</t>
  </si>
  <si>
    <t>Acquisitions moins cessions d'objets de valeur</t>
  </si>
  <si>
    <t>Variation des stocks et acquisitions moins cessions d'objets de valeur</t>
  </si>
  <si>
    <t>Formation brute de capital</t>
  </si>
  <si>
    <t>Exportations de biens et services à destination de l'Union Européenne</t>
  </si>
  <si>
    <t>Exportations de biens et servicesà destination des pays hors Union Européenne</t>
  </si>
  <si>
    <t>Exportations de biens et services à destination de la zone euro</t>
  </si>
  <si>
    <t>Exportations de biens et services à destination de l'Union Européenne hors zone euro</t>
  </si>
  <si>
    <t>Exportations de biens et services</t>
  </si>
  <si>
    <t>Total des emplois finaux</t>
  </si>
  <si>
    <t>Total des emplois</t>
  </si>
  <si>
    <t>Cif/fob ajustements sur les exportations</t>
  </si>
  <si>
    <t>Achats sur le territoire intérieur par non-résidents</t>
  </si>
  <si>
    <t>Consommation intermédiaire totale aux prix d'achat</t>
  </si>
  <si>
    <t>Salaires et traitements bruts</t>
  </si>
  <si>
    <t>Autres impôts moins autres subventions sur la production</t>
  </si>
  <si>
    <t>Consommation de capital fixe</t>
  </si>
  <si>
    <t>Excédent d'exploitation et revenu mixte, net</t>
  </si>
  <si>
    <t>Excédent d'exploitation et revenu mixte, brut</t>
  </si>
  <si>
    <t>Revenu mixte, brut</t>
  </si>
  <si>
    <t>Valeur ajoutée, brute</t>
  </si>
  <si>
    <t>Production</t>
  </si>
  <si>
    <t>Patrimoine de clôture</t>
  </si>
  <si>
    <t>Emploi total - concept intérieur</t>
  </si>
  <si>
    <t>Insee</t>
  </si>
  <si>
    <t xml:space="preserve">OCDE </t>
  </si>
  <si>
    <t>correction</t>
  </si>
  <si>
    <t xml:space="preserve"> CAF-BAB</t>
  </si>
  <si>
    <t>territoriale</t>
  </si>
  <si>
    <t>PIB</t>
  </si>
  <si>
    <t>CAF-FAB</t>
  </si>
  <si>
    <t xml:space="preserve">           Insee</t>
  </si>
  <si>
    <t>imports</t>
  </si>
  <si>
    <t>biens</t>
  </si>
  <si>
    <t>transport</t>
  </si>
  <si>
    <t>services</t>
  </si>
  <si>
    <t>CAF-BAB</t>
  </si>
  <si>
    <t>exports</t>
  </si>
  <si>
    <t xml:space="preserve">                OCDE </t>
  </si>
  <si>
    <t>solde</t>
  </si>
  <si>
    <t>FBC</t>
  </si>
  <si>
    <t>extérieur</t>
  </si>
  <si>
    <t xml:space="preserve">solde </t>
  </si>
  <si>
    <t xml:space="preserve"> total</t>
  </si>
  <si>
    <t>demande</t>
  </si>
  <si>
    <t>Cons.</t>
  </si>
  <si>
    <t>Total FAB</t>
  </si>
  <si>
    <t>NB: il faut extraire le total des produits pour avoir les montants de corrections terraitoriales en France dans les base TRE car il n'y a pas de décomposition par produit</t>
  </si>
  <si>
    <t xml:space="preserve">La décomposition entre biens et services n'est pas aussi simple. En particulier Il y a des services dans C18. </t>
  </si>
  <si>
    <r>
      <t>Dépense de consommation finale des ménages,</t>
    </r>
    <r>
      <rPr>
        <sz val="11"/>
        <color rgb="FFFF0000"/>
        <rFont val="Calibri"/>
        <family val="2"/>
        <scheme val="minor"/>
      </rPr>
      <t xml:space="preserve"> concept intérieur </t>
    </r>
  </si>
  <si>
    <t>Source : Insee, OCDE, Eurostat</t>
  </si>
</sst>
</file>

<file path=xl/styles.xml><?xml version="1.0" encoding="utf-8"?>
<styleSheet xmlns="http://schemas.openxmlformats.org/spreadsheetml/2006/main">
  <numFmts count="4">
    <numFmt numFmtId="164" formatCode="#,##0.##########"/>
    <numFmt numFmtId="165" formatCode="0.0"/>
    <numFmt numFmtId="166" formatCode="#,##0.0"/>
    <numFmt numFmtId="167" formatCode="#,##0.0000000000"/>
  </numFmts>
  <fonts count="5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5" applyNumberFormat="0" applyAlignment="0" applyProtection="0"/>
    <xf numFmtId="0" fontId="16" fillId="12" borderId="6" applyNumberFormat="0" applyAlignment="0" applyProtection="0"/>
    <xf numFmtId="0" fontId="17" fillId="12" borderId="5" applyNumberFormat="0" applyAlignment="0" applyProtection="0"/>
    <xf numFmtId="0" fontId="18" fillId="0" borderId="7" applyNumberFormat="0" applyFill="0" applyAlignment="0" applyProtection="0"/>
    <xf numFmtId="0" fontId="19" fillId="1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0" borderId="0"/>
    <xf numFmtId="0" fontId="1" fillId="14" borderId="9" applyNumberFormat="0" applyFont="0" applyAlignment="0" applyProtection="0"/>
  </cellStyleXfs>
  <cellXfs count="28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5" borderId="0" xfId="0" applyFill="1"/>
    <xf numFmtId="3" fontId="3" fillId="0" borderId="0" xfId="0" applyNumberFormat="1" applyFont="1" applyAlignment="1">
      <alignment horizontal="right" vertical="center" shrinkToFit="1"/>
    </xf>
    <xf numFmtId="3" fontId="3" fillId="6" borderId="0" xfId="0" applyNumberFormat="1" applyFont="1" applyFill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 shrinkToFit="1"/>
    </xf>
    <xf numFmtId="164" fontId="3" fillId="6" borderId="0" xfId="0" applyNumberFormat="1" applyFont="1" applyFill="1" applyAlignment="1">
      <alignment horizontal="right" vertical="center" shrinkToFit="1"/>
    </xf>
    <xf numFmtId="0" fontId="5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3" fontId="3" fillId="7" borderId="0" xfId="0" applyNumberFormat="1" applyFont="1" applyFill="1" applyAlignment="1">
      <alignment horizontal="right" vertical="center" shrinkToFit="1"/>
    </xf>
    <xf numFmtId="164" fontId="3" fillId="7" borderId="0" xfId="0" applyNumberFormat="1" applyFont="1" applyFill="1" applyAlignment="1">
      <alignment horizontal="right" vertical="center" shrinkToFit="1"/>
    </xf>
    <xf numFmtId="0" fontId="0" fillId="7" borderId="0" xfId="0" applyFill="1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14" xfId="0" applyBorder="1"/>
    <xf numFmtId="0" fontId="0" fillId="0" borderId="21" xfId="0" applyBorder="1"/>
    <xf numFmtId="0" fontId="0" fillId="0" borderId="20" xfId="0" applyBorder="1"/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0" fillId="41" borderId="0" xfId="1" applyFont="1" applyFill="1" applyBorder="1" applyAlignment="1" applyProtection="1">
      <alignment horizontal="center" wrapText="1"/>
    </xf>
    <xf numFmtId="0" fontId="30" fillId="39" borderId="0" xfId="1" applyFont="1" applyFill="1" applyBorder="1" applyAlignment="1" applyProtection="1">
      <alignment horizontal="center" wrapText="1"/>
    </xf>
    <xf numFmtId="0" fontId="30" fillId="39" borderId="14" xfId="1" applyFont="1" applyFill="1" applyBorder="1" applyAlignment="1" applyProtection="1">
      <alignment horizontal="center" wrapText="1"/>
    </xf>
    <xf numFmtId="0" fontId="0" fillId="0" borderId="0" xfId="0" applyBorder="1" applyAlignment="1"/>
    <xf numFmtId="0" fontId="0" fillId="0" borderId="15" xfId="0" applyBorder="1"/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0" xfId="42"/>
    <xf numFmtId="0" fontId="24" fillId="7" borderId="0" xfId="42" applyFill="1"/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/>
    <xf numFmtId="0" fontId="34" fillId="0" borderId="35" xfId="0" applyFont="1" applyBorder="1" applyAlignment="1">
      <alignment horizontal="left" textRotation="90"/>
    </xf>
    <xf numFmtId="0" fontId="34" fillId="0" borderId="31" xfId="0" applyFont="1" applyBorder="1" applyAlignment="1">
      <alignment textRotation="90"/>
    </xf>
    <xf numFmtId="0" fontId="34" fillId="0" borderId="32" xfId="0" applyFont="1" applyBorder="1" applyAlignment="1">
      <alignment textRotation="90"/>
    </xf>
    <xf numFmtId="0" fontId="34" fillId="0" borderId="35" xfId="0" applyFont="1" applyBorder="1" applyAlignment="1">
      <alignment textRotation="90"/>
    </xf>
    <xf numFmtId="0" fontId="35" fillId="0" borderId="32" xfId="0" applyFont="1" applyBorder="1" applyAlignment="1">
      <alignment textRotation="90"/>
    </xf>
    <xf numFmtId="0" fontId="34" fillId="0" borderId="33" xfId="0" applyFont="1" applyBorder="1" applyAlignment="1">
      <alignment textRotation="90"/>
    </xf>
    <xf numFmtId="0" fontId="36" fillId="0" borderId="31" xfId="0" applyFont="1" applyBorder="1"/>
    <xf numFmtId="0" fontId="37" fillId="0" borderId="35" xfId="0" applyFont="1" applyBorder="1"/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4" fillId="0" borderId="35" xfId="0" applyFont="1" applyBorder="1" applyAlignment="1">
      <alignment horizontal="left" vertical="justify" textRotation="90"/>
    </xf>
    <xf numFmtId="0" fontId="37" fillId="0" borderId="35" xfId="0" applyFont="1" applyBorder="1" applyAlignment="1">
      <alignment textRotation="90"/>
    </xf>
    <xf numFmtId="0" fontId="34" fillId="0" borderId="36" xfId="0" applyFont="1" applyBorder="1" applyAlignment="1">
      <alignment textRotation="90"/>
    </xf>
    <xf numFmtId="0" fontId="37" fillId="0" borderId="28" xfId="0" applyFont="1" applyBorder="1" applyAlignment="1"/>
    <xf numFmtId="0" fontId="0" fillId="0" borderId="33" xfId="0" applyBorder="1"/>
    <xf numFmtId="0" fontId="0" fillId="0" borderId="30" xfId="0" applyBorder="1" applyAlignment="1"/>
    <xf numFmtId="0" fontId="37" fillId="0" borderId="28" xfId="0" applyFont="1" applyBorder="1"/>
    <xf numFmtId="0" fontId="37" fillId="0" borderId="29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8" fillId="0" borderId="34" xfId="0" applyFont="1" applyBorder="1"/>
    <xf numFmtId="165" fontId="38" fillId="0" borderId="22" xfId="0" applyNumberFormat="1" applyFont="1" applyBorder="1" applyAlignment="1">
      <alignment horizontal="right"/>
    </xf>
    <xf numFmtId="165" fontId="38" fillId="0" borderId="23" xfId="0" quotePrefix="1" applyNumberFormat="1" applyFont="1" applyBorder="1" applyAlignment="1">
      <alignment horizontal="right"/>
    </xf>
    <xf numFmtId="165" fontId="38" fillId="0" borderId="23" xfId="0" applyNumberFormat="1" applyFont="1" applyBorder="1" applyAlignment="1">
      <alignment horizontal="right"/>
    </xf>
    <xf numFmtId="165" fontId="37" fillId="0" borderId="34" xfId="0" applyNumberFormat="1" applyFont="1" applyBorder="1" applyAlignment="1">
      <alignment horizontal="right"/>
    </xf>
    <xf numFmtId="165" fontId="38" fillId="0" borderId="24" xfId="0" applyNumberFormat="1" applyFont="1" applyBorder="1" applyAlignment="1">
      <alignment horizontal="right"/>
    </xf>
    <xf numFmtId="0" fontId="38" fillId="0" borderId="26" xfId="0" applyFont="1" applyBorder="1"/>
    <xf numFmtId="0" fontId="37" fillId="0" borderId="26" xfId="0" applyFont="1" applyBorder="1"/>
    <xf numFmtId="166" fontId="38" fillId="0" borderId="0" xfId="0" applyNumberFormat="1" applyFont="1" applyBorder="1"/>
    <xf numFmtId="166" fontId="37" fillId="0" borderId="34" xfId="0" applyNumberFormat="1" applyFont="1" applyBorder="1"/>
    <xf numFmtId="165" fontId="38" fillId="0" borderId="22" xfId="0" applyNumberFormat="1" applyFont="1" applyBorder="1"/>
    <xf numFmtId="165" fontId="38" fillId="0" borderId="23" xfId="0" applyNumberFormat="1" applyFont="1" applyBorder="1"/>
    <xf numFmtId="165" fontId="38" fillId="0" borderId="24" xfId="0" applyNumberFormat="1" applyFont="1" applyBorder="1"/>
    <xf numFmtId="165" fontId="37" fillId="0" borderId="34" xfId="0" applyNumberFormat="1" applyFont="1" applyBorder="1"/>
    <xf numFmtId="165" fontId="38" fillId="0" borderId="34" xfId="0" applyNumberFormat="1" applyFont="1" applyBorder="1"/>
    <xf numFmtId="165" fontId="38" fillId="0" borderId="27" xfId="0" applyNumberFormat="1" applyFont="1" applyBorder="1" applyAlignment="1">
      <alignment horizontal="right"/>
    </xf>
    <xf numFmtId="165" fontId="38" fillId="0" borderId="0" xfId="0" applyNumberFormat="1" applyFont="1" applyBorder="1" applyAlignment="1">
      <alignment horizontal="right"/>
    </xf>
    <xf numFmtId="165" fontId="37" fillId="0" borderId="26" xfId="0" applyNumberFormat="1" applyFont="1" applyBorder="1" applyAlignment="1">
      <alignment horizontal="right"/>
    </xf>
    <xf numFmtId="165" fontId="38" fillId="0" borderId="25" xfId="0" applyNumberFormat="1" applyFont="1" applyBorder="1" applyAlignment="1">
      <alignment horizontal="right"/>
    </xf>
    <xf numFmtId="166" fontId="37" fillId="0" borderId="26" xfId="0" applyNumberFormat="1" applyFont="1" applyBorder="1"/>
    <xf numFmtId="165" fontId="38" fillId="0" borderId="0" xfId="0" applyNumberFormat="1" applyFont="1"/>
    <xf numFmtId="165" fontId="37" fillId="0" borderId="26" xfId="0" applyNumberFormat="1" applyFont="1" applyBorder="1"/>
    <xf numFmtId="165" fontId="38" fillId="0" borderId="27" xfId="0" applyNumberFormat="1" applyFont="1" applyBorder="1"/>
    <xf numFmtId="165" fontId="38" fillId="0" borderId="0" xfId="0" applyNumberFormat="1" applyFont="1" applyBorder="1"/>
    <xf numFmtId="165" fontId="38" fillId="0" borderId="25" xfId="0" applyNumberFormat="1" applyFont="1" applyBorder="1"/>
    <xf numFmtId="165" fontId="38" fillId="0" borderId="26" xfId="0" applyNumberFormat="1" applyFont="1" applyBorder="1"/>
    <xf numFmtId="0" fontId="38" fillId="0" borderId="36" xfId="0" applyFont="1" applyBorder="1"/>
    <xf numFmtId="165" fontId="38" fillId="0" borderId="28" xfId="0" applyNumberFormat="1" applyFont="1" applyBorder="1" applyAlignment="1">
      <alignment horizontal="right"/>
    </xf>
    <xf numFmtId="165" fontId="38" fillId="0" borderId="29" xfId="0" applyNumberFormat="1" applyFont="1" applyBorder="1" applyAlignment="1">
      <alignment horizontal="right"/>
    </xf>
    <xf numFmtId="165" fontId="37" fillId="0" borderId="36" xfId="0" applyNumberFormat="1" applyFont="1" applyBorder="1" applyAlignment="1">
      <alignment horizontal="right"/>
    </xf>
    <xf numFmtId="165" fontId="38" fillId="0" borderId="30" xfId="0" applyNumberFormat="1" applyFont="1" applyBorder="1" applyAlignment="1">
      <alignment horizontal="right"/>
    </xf>
    <xf numFmtId="165" fontId="37" fillId="0" borderId="36" xfId="0" applyNumberFormat="1" applyFont="1" applyBorder="1"/>
    <xf numFmtId="165" fontId="38" fillId="0" borderId="36" xfId="0" applyNumberFormat="1" applyFont="1" applyBorder="1"/>
    <xf numFmtId="0" fontId="38" fillId="0" borderId="35" xfId="0" applyFont="1" applyBorder="1"/>
    <xf numFmtId="165" fontId="37" fillId="0" borderId="35" xfId="0" applyNumberFormat="1" applyFont="1" applyBorder="1"/>
    <xf numFmtId="0" fontId="37" fillId="0" borderId="0" xfId="0" applyFont="1" applyBorder="1"/>
    <xf numFmtId="1" fontId="37" fillId="0" borderId="0" xfId="0" applyNumberFormat="1" applyFont="1" applyBorder="1" applyAlignment="1">
      <alignment horizontal="right"/>
    </xf>
    <xf numFmtId="0" fontId="39" fillId="0" borderId="0" xfId="0" applyFont="1"/>
    <xf numFmtId="0" fontId="28" fillId="0" borderId="0" xfId="0" applyFont="1"/>
    <xf numFmtId="0" fontId="28" fillId="0" borderId="0" xfId="0" applyFont="1" applyAlignment="1">
      <alignment wrapText="1"/>
    </xf>
    <xf numFmtId="0" fontId="38" fillId="0" borderId="31" xfId="0" applyFont="1" applyBorder="1"/>
    <xf numFmtId="0" fontId="37" fillId="0" borderId="0" xfId="0" applyFont="1"/>
    <xf numFmtId="0" fontId="37" fillId="0" borderId="34" xfId="0" applyFont="1" applyBorder="1"/>
    <xf numFmtId="0" fontId="37" fillId="0" borderId="36" xfId="0" applyFont="1" applyBorder="1"/>
    <xf numFmtId="165" fontId="38" fillId="0" borderId="28" xfId="0" applyNumberFormat="1" applyFont="1" applyBorder="1"/>
    <xf numFmtId="165" fontId="38" fillId="0" borderId="29" xfId="0" applyNumberFormat="1" applyFont="1" applyBorder="1"/>
    <xf numFmtId="0" fontId="38" fillId="0" borderId="32" xfId="0" applyFont="1" applyBorder="1"/>
    <xf numFmtId="0" fontId="37" fillId="0" borderId="32" xfId="0" applyFont="1" applyBorder="1"/>
    <xf numFmtId="1" fontId="38" fillId="0" borderId="32" xfId="0" applyNumberFormat="1" applyFont="1" applyBorder="1"/>
    <xf numFmtId="1" fontId="37" fillId="0" borderId="32" xfId="0" applyNumberFormat="1" applyFont="1" applyBorder="1"/>
    <xf numFmtId="165" fontId="38" fillId="0" borderId="31" xfId="0" quotePrefix="1" applyNumberFormat="1" applyFont="1" applyBorder="1"/>
    <xf numFmtId="165" fontId="38" fillId="0" borderId="32" xfId="0" applyNumberFormat="1" applyFont="1" applyBorder="1"/>
    <xf numFmtId="0" fontId="38" fillId="0" borderId="0" xfId="0" applyFont="1"/>
    <xf numFmtId="0" fontId="38" fillId="0" borderId="2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38" fillId="0" borderId="31" xfId="0" applyNumberFormat="1" applyFont="1" applyBorder="1"/>
    <xf numFmtId="165" fontId="37" fillId="7" borderId="32" xfId="0" applyNumberFormat="1" applyFont="1" applyFill="1" applyBorder="1"/>
    <xf numFmtId="1" fontId="0" fillId="7" borderId="0" xfId="0" applyNumberFormat="1" applyFill="1"/>
    <xf numFmtId="0" fontId="34" fillId="7" borderId="32" xfId="0" applyFont="1" applyFill="1" applyBorder="1" applyAlignment="1">
      <alignment textRotation="90"/>
    </xf>
    <xf numFmtId="165" fontId="38" fillId="7" borderId="22" xfId="0" applyNumberFormat="1" applyFont="1" applyFill="1" applyBorder="1"/>
    <xf numFmtId="165" fontId="38" fillId="7" borderId="0" xfId="0" applyNumberFormat="1" applyFont="1" applyFill="1"/>
    <xf numFmtId="0" fontId="4" fillId="7" borderId="1" xfId="0" applyFont="1" applyFill="1" applyBorder="1" applyAlignment="1">
      <alignment horizontal="left" vertical="center"/>
    </xf>
    <xf numFmtId="0" fontId="0" fillId="42" borderId="0" xfId="0" applyFill="1"/>
    <xf numFmtId="0" fontId="30" fillId="7" borderId="0" xfId="1" applyFont="1" applyFill="1" applyBorder="1" applyAlignment="1" applyProtection="1">
      <alignment horizontal="center" wrapText="1"/>
    </xf>
    <xf numFmtId="0" fontId="0" fillId="7" borderId="0" xfId="0" applyFill="1" applyBorder="1" applyAlignment="1">
      <alignment horizontal="center" wrapText="1"/>
    </xf>
    <xf numFmtId="165" fontId="38" fillId="7" borderId="23" xfId="0" applyNumberFormat="1" applyFont="1" applyFill="1" applyBorder="1" applyAlignment="1">
      <alignment horizontal="right"/>
    </xf>
    <xf numFmtId="165" fontId="38" fillId="7" borderId="0" xfId="0" applyNumberFormat="1" applyFont="1" applyFill="1" applyBorder="1" applyAlignment="1">
      <alignment horizontal="right"/>
    </xf>
    <xf numFmtId="165" fontId="37" fillId="7" borderId="32" xfId="0" applyNumberFormat="1" applyFont="1" applyFill="1" applyBorder="1" applyAlignment="1">
      <alignment horizontal="right"/>
    </xf>
    <xf numFmtId="1" fontId="37" fillId="7" borderId="0" xfId="0" applyNumberFormat="1" applyFont="1" applyFill="1" applyBorder="1" applyAlignment="1">
      <alignment horizontal="right"/>
    </xf>
    <xf numFmtId="0" fontId="0" fillId="0" borderId="0" xfId="0"/>
    <xf numFmtId="0" fontId="38" fillId="43" borderId="36" xfId="0" applyFont="1" applyFill="1" applyBorder="1"/>
    <xf numFmtId="165" fontId="38" fillId="43" borderId="28" xfId="0" applyNumberFormat="1" applyFont="1" applyFill="1" applyBorder="1" applyAlignment="1">
      <alignment horizontal="right"/>
    </xf>
    <xf numFmtId="165" fontId="38" fillId="43" borderId="29" xfId="0" applyNumberFormat="1" applyFont="1" applyFill="1" applyBorder="1" applyAlignment="1">
      <alignment horizontal="right"/>
    </xf>
    <xf numFmtId="0" fontId="24" fillId="43" borderId="0" xfId="42" applyFill="1"/>
    <xf numFmtId="0" fontId="0" fillId="43" borderId="0" xfId="0" applyFill="1"/>
    <xf numFmtId="165" fontId="0" fillId="0" borderId="0" xfId="0" applyNumberFormat="1"/>
    <xf numFmtId="0" fontId="2" fillId="43" borderId="1" xfId="0" applyFont="1" applyFill="1" applyBorder="1" applyAlignment="1">
      <alignment horizontal="left" vertical="center"/>
    </xf>
    <xf numFmtId="164" fontId="3" fillId="43" borderId="0" xfId="0" applyNumberFormat="1" applyFont="1" applyFill="1" applyAlignment="1">
      <alignment horizontal="right" vertical="center" shrinkToFit="1"/>
    </xf>
    <xf numFmtId="3" fontId="3" fillId="43" borderId="0" xfId="0" applyNumberFormat="1" applyFont="1" applyFill="1" applyAlignment="1">
      <alignment horizontal="right" vertical="center" shrinkToFit="1"/>
    </xf>
    <xf numFmtId="0" fontId="0" fillId="0" borderId="0" xfId="0"/>
    <xf numFmtId="0" fontId="38" fillId="7" borderId="26" xfId="0" applyFont="1" applyFill="1" applyBorder="1"/>
    <xf numFmtId="165" fontId="38" fillId="7" borderId="27" xfId="0" applyNumberFormat="1" applyFont="1" applyFill="1" applyBorder="1" applyAlignment="1">
      <alignment horizontal="right"/>
    </xf>
    <xf numFmtId="165" fontId="37" fillId="7" borderId="26" xfId="0" applyNumberFormat="1" applyFont="1" applyFill="1" applyBorder="1" applyAlignment="1">
      <alignment horizontal="right"/>
    </xf>
    <xf numFmtId="165" fontId="38" fillId="7" borderId="25" xfId="0" applyNumberFormat="1" applyFont="1" applyFill="1" applyBorder="1" applyAlignment="1">
      <alignment horizontal="right"/>
    </xf>
    <xf numFmtId="0" fontId="37" fillId="7" borderId="26" xfId="0" applyFont="1" applyFill="1" applyBorder="1"/>
    <xf numFmtId="166" fontId="38" fillId="7" borderId="0" xfId="0" applyNumberFormat="1" applyFont="1" applyFill="1" applyBorder="1"/>
    <xf numFmtId="166" fontId="37" fillId="7" borderId="26" xfId="0" applyNumberFormat="1" applyFont="1" applyFill="1" applyBorder="1"/>
    <xf numFmtId="165" fontId="37" fillId="7" borderId="26" xfId="0" applyNumberFormat="1" applyFont="1" applyFill="1" applyBorder="1"/>
    <xf numFmtId="165" fontId="38" fillId="7" borderId="27" xfId="0" applyNumberFormat="1" applyFont="1" applyFill="1" applyBorder="1"/>
    <xf numFmtId="165" fontId="38" fillId="7" borderId="0" xfId="0" applyNumberFormat="1" applyFont="1" applyFill="1" applyBorder="1"/>
    <xf numFmtId="165" fontId="38" fillId="7" borderId="25" xfId="0" applyNumberFormat="1" applyFont="1" applyFill="1" applyBorder="1"/>
    <xf numFmtId="165" fontId="38" fillId="7" borderId="26" xfId="0" applyNumberFormat="1" applyFont="1" applyFill="1" applyBorder="1"/>
    <xf numFmtId="0" fontId="0" fillId="0" borderId="0" xfId="0"/>
    <xf numFmtId="165" fontId="40" fillId="0" borderId="0" xfId="0" applyNumberFormat="1" applyFont="1"/>
    <xf numFmtId="165" fontId="41" fillId="0" borderId="0" xfId="0" applyNumberFormat="1" applyFont="1"/>
    <xf numFmtId="0" fontId="37" fillId="7" borderId="35" xfId="0" applyFont="1" applyFill="1" applyBorder="1"/>
    <xf numFmtId="165" fontId="37" fillId="7" borderId="31" xfId="0" applyNumberFormat="1" applyFont="1" applyFill="1" applyBorder="1" applyAlignment="1">
      <alignment horizontal="right"/>
    </xf>
    <xf numFmtId="165" fontId="37" fillId="7" borderId="35" xfId="0" applyNumberFormat="1" applyFont="1" applyFill="1" applyBorder="1" applyAlignment="1">
      <alignment horizontal="right"/>
    </xf>
    <xf numFmtId="165" fontId="37" fillId="7" borderId="33" xfId="0" applyNumberFormat="1" applyFont="1" applyFill="1" applyBorder="1" applyAlignment="1">
      <alignment horizontal="right"/>
    </xf>
    <xf numFmtId="0" fontId="38" fillId="7" borderId="35" xfId="0" applyFont="1" applyFill="1" applyBorder="1"/>
    <xf numFmtId="166" fontId="37" fillId="7" borderId="32" xfId="0" applyNumberFormat="1" applyFont="1" applyFill="1" applyBorder="1"/>
    <xf numFmtId="166" fontId="37" fillId="7" borderId="35" xfId="0" applyNumberFormat="1" applyFont="1" applyFill="1" applyBorder="1"/>
    <xf numFmtId="165" fontId="37" fillId="7" borderId="33" xfId="0" applyNumberFormat="1" applyFont="1" applyFill="1" applyBorder="1"/>
    <xf numFmtId="165" fontId="37" fillId="7" borderId="35" xfId="0" applyNumberFormat="1" applyFont="1" applyFill="1" applyBorder="1"/>
    <xf numFmtId="165" fontId="37" fillId="7" borderId="31" xfId="0" applyNumberFormat="1" applyFont="1" applyFill="1" applyBorder="1"/>
    <xf numFmtId="166" fontId="3" fillId="0" borderId="0" xfId="0" applyNumberFormat="1" applyFont="1" applyAlignment="1">
      <alignment horizontal="right" vertical="center" shrinkToFit="1"/>
    </xf>
    <xf numFmtId="167" fontId="0" fillId="0" borderId="0" xfId="0" applyNumberFormat="1"/>
    <xf numFmtId="3" fontId="0" fillId="7" borderId="0" xfId="0" applyNumberFormat="1" applyFill="1"/>
    <xf numFmtId="0" fontId="0" fillId="0" borderId="0" xfId="0"/>
    <xf numFmtId="0" fontId="0" fillId="0" borderId="0" xfId="0"/>
    <xf numFmtId="165" fontId="42" fillId="0" borderId="25" xfId="0" applyNumberFormat="1" applyFont="1" applyBorder="1"/>
    <xf numFmtId="165" fontId="43" fillId="0" borderId="30" xfId="0" applyNumberFormat="1" applyFont="1" applyBorder="1"/>
    <xf numFmtId="0" fontId="43" fillId="0" borderId="33" xfId="0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2" fillId="0" borderId="25" xfId="0" applyFont="1" applyBorder="1"/>
    <xf numFmtId="0" fontId="44" fillId="0" borderId="31" xfId="0" applyFont="1" applyBorder="1"/>
    <xf numFmtId="0" fontId="45" fillId="0" borderId="31" xfId="0" applyFont="1" applyBorder="1"/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0" xfId="0" applyFont="1"/>
    <xf numFmtId="0" fontId="45" fillId="0" borderId="31" xfId="0" applyFont="1" applyBorder="1" applyAlignment="1">
      <alignment horizontal="center"/>
    </xf>
    <xf numFmtId="0" fontId="46" fillId="0" borderId="0" xfId="0" applyFont="1"/>
    <xf numFmtId="0" fontId="45" fillId="0" borderId="22" xfId="0" applyFont="1" applyBorder="1"/>
    <xf numFmtId="0" fontId="45" fillId="0" borderId="27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2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27" xfId="0" applyFont="1" applyBorder="1"/>
    <xf numFmtId="165" fontId="44" fillId="0" borderId="27" xfId="0" applyNumberFormat="1" applyFont="1" applyBorder="1"/>
    <xf numFmtId="165" fontId="44" fillId="0" borderId="0" xfId="0" applyNumberFormat="1" applyFont="1" applyBorder="1"/>
    <xf numFmtId="165" fontId="44" fillId="0" borderId="25" xfId="0" applyNumberFormat="1" applyFont="1" applyBorder="1"/>
    <xf numFmtId="0" fontId="44" fillId="0" borderId="0" xfId="0" applyFont="1"/>
    <xf numFmtId="0" fontId="47" fillId="0" borderId="0" xfId="0" applyFont="1"/>
    <xf numFmtId="0" fontId="44" fillId="0" borderId="27" xfId="0" applyFont="1" applyBorder="1"/>
    <xf numFmtId="0" fontId="44" fillId="0" borderId="0" xfId="0" applyFont="1" applyBorder="1"/>
    <xf numFmtId="0" fontId="44" fillId="0" borderId="25" xfId="0" applyFont="1" applyBorder="1"/>
    <xf numFmtId="165" fontId="44" fillId="0" borderId="0" xfId="0" applyNumberFormat="1" applyFont="1"/>
    <xf numFmtId="165" fontId="44" fillId="44" borderId="0" xfId="0" applyNumberFormat="1" applyFont="1" applyFill="1" applyBorder="1"/>
    <xf numFmtId="0" fontId="45" fillId="0" borderId="28" xfId="0" applyFont="1" applyBorder="1"/>
    <xf numFmtId="165" fontId="45" fillId="0" borderId="28" xfId="0" applyNumberFormat="1" applyFont="1" applyBorder="1"/>
    <xf numFmtId="165" fontId="45" fillId="0" borderId="29" xfId="0" applyNumberFormat="1" applyFont="1" applyBorder="1"/>
    <xf numFmtId="165" fontId="45" fillId="0" borderId="30" xfId="0" applyNumberFormat="1" applyFont="1" applyBorder="1"/>
    <xf numFmtId="0" fontId="45" fillId="45" borderId="22" xfId="0" applyFont="1" applyFill="1" applyBorder="1"/>
    <xf numFmtId="165" fontId="45" fillId="45" borderId="22" xfId="0" applyNumberFormat="1" applyFont="1" applyFill="1" applyBorder="1"/>
    <xf numFmtId="165" fontId="45" fillId="45" borderId="23" xfId="0" applyNumberFormat="1" applyFont="1" applyFill="1" applyBorder="1"/>
    <xf numFmtId="165" fontId="45" fillId="45" borderId="24" xfId="0" applyNumberFormat="1" applyFont="1" applyFill="1" applyBorder="1"/>
    <xf numFmtId="0" fontId="45" fillId="45" borderId="28" xfId="0" applyFont="1" applyFill="1" applyBorder="1"/>
    <xf numFmtId="165" fontId="45" fillId="45" borderId="28" xfId="0" applyNumberFormat="1" applyFont="1" applyFill="1" applyBorder="1"/>
    <xf numFmtId="165" fontId="45" fillId="45" borderId="29" xfId="0" applyNumberFormat="1" applyFont="1" applyFill="1" applyBorder="1"/>
    <xf numFmtId="165" fontId="45" fillId="45" borderId="30" xfId="0" applyNumberFormat="1" applyFont="1" applyFill="1" applyBorder="1"/>
    <xf numFmtId="165" fontId="47" fillId="0" borderId="0" xfId="0" applyNumberFormat="1" applyFont="1"/>
    <xf numFmtId="0" fontId="47" fillId="44" borderId="0" xfId="0" applyFont="1" applyFill="1"/>
    <xf numFmtId="0" fontId="45" fillId="46" borderId="22" xfId="0" applyFont="1" applyFill="1" applyBorder="1"/>
    <xf numFmtId="165" fontId="45" fillId="46" borderId="22" xfId="0" applyNumberFormat="1" applyFont="1" applyFill="1" applyBorder="1"/>
    <xf numFmtId="165" fontId="45" fillId="46" borderId="23" xfId="0" applyNumberFormat="1" applyFont="1" applyFill="1" applyBorder="1"/>
    <xf numFmtId="165" fontId="45" fillId="46" borderId="24" xfId="0" applyNumberFormat="1" applyFont="1" applyFill="1" applyBorder="1"/>
    <xf numFmtId="0" fontId="45" fillId="46" borderId="28" xfId="0" applyFont="1" applyFill="1" applyBorder="1"/>
    <xf numFmtId="165" fontId="45" fillId="46" borderId="28" xfId="0" applyNumberFormat="1" applyFont="1" applyFill="1" applyBorder="1"/>
    <xf numFmtId="165" fontId="45" fillId="46" borderId="29" xfId="0" applyNumberFormat="1" applyFont="1" applyFill="1" applyBorder="1"/>
    <xf numFmtId="165" fontId="45" fillId="46" borderId="30" xfId="0" applyNumberFormat="1" applyFont="1" applyFill="1" applyBorder="1"/>
    <xf numFmtId="165" fontId="48" fillId="45" borderId="29" xfId="0" applyNumberFormat="1" applyFont="1" applyFill="1" applyBorder="1"/>
    <xf numFmtId="165" fontId="48" fillId="0" borderId="29" xfId="0" applyNumberFormat="1" applyFont="1" applyBorder="1"/>
    <xf numFmtId="0" fontId="0" fillId="0" borderId="0" xfId="0"/>
    <xf numFmtId="0" fontId="49" fillId="0" borderId="0" xfId="42" applyFont="1"/>
    <xf numFmtId="0" fontId="49" fillId="7" borderId="0" xfId="42" applyFont="1" applyFill="1"/>
    <xf numFmtId="165" fontId="50" fillId="7" borderId="0" xfId="0" applyNumberFormat="1" applyFont="1" applyFill="1" applyBorder="1"/>
    <xf numFmtId="0" fontId="20" fillId="7" borderId="0" xfId="0" applyFont="1" applyFill="1"/>
    <xf numFmtId="0" fontId="0" fillId="0" borderId="0" xfId="0" applyAlignment="1">
      <alignment wrapText="1"/>
    </xf>
    <xf numFmtId="165" fontId="44" fillId="7" borderId="25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/>
    <xf numFmtId="0" fontId="25" fillId="39" borderId="11" xfId="0" applyFont="1" applyFill="1" applyBorder="1" applyAlignment="1">
      <alignment horizontal="center" vertical="center" wrapText="1"/>
    </xf>
    <xf numFmtId="0" fontId="25" fillId="39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8" fillId="39" borderId="14" xfId="0" applyFont="1" applyFill="1" applyBorder="1" applyAlignment="1">
      <alignment horizontal="center"/>
    </xf>
    <xf numFmtId="0" fontId="28" fillId="39" borderId="0" xfId="0" applyFont="1" applyFill="1" applyBorder="1" applyAlignment="1">
      <alignment horizontal="center"/>
    </xf>
    <xf numFmtId="0" fontId="2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30" fillId="40" borderId="16" xfId="1" applyFont="1" applyFill="1" applyBorder="1" applyAlignment="1" applyProtection="1">
      <alignment horizontal="center" vertical="center" wrapText="1"/>
    </xf>
    <xf numFmtId="0" fontId="30" fillId="40" borderId="17" xfId="1" applyFont="1" applyFill="1" applyBorder="1" applyAlignment="1" applyProtection="1">
      <alignment horizontal="center" vertical="center" wrapText="1"/>
    </xf>
    <xf numFmtId="0" fontId="30" fillId="40" borderId="18" xfId="1" applyFont="1" applyFill="1" applyBorder="1" applyAlignment="1" applyProtection="1">
      <alignment horizontal="center" vertical="center" wrapText="1"/>
    </xf>
    <xf numFmtId="0" fontId="30" fillId="0" borderId="17" xfId="1" applyFont="1" applyBorder="1" applyAlignment="1" applyProtection="1">
      <alignment horizontal="center" vertical="center"/>
    </xf>
    <xf numFmtId="0" fontId="30" fillId="0" borderId="18" xfId="1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3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3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0" xfId="0" applyAlignment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 2" xfId="43"/>
    <cellStyle name="Entrée" xfId="10" builtinId="20" customBuiltin="1"/>
    <cellStyle name="Insatisfaisant" xfId="8" builtinId="27" customBuiltin="1"/>
    <cellStyle name="Lien hypertexte" xfId="1" builtinId="8"/>
    <cellStyle name="Neutre" xfId="9" builtinId="28" customBuiltin="1"/>
    <cellStyle name="Normal" xfId="0" builtinId="0"/>
    <cellStyle name="Normal 2" xfId="42"/>
    <cellStyle name="Satisfaisant" xfId="7" builtinId="26" customBuiltin="1"/>
    <cellStyle name="Sortie" xfId="11" builtinId="21" customBuiltin="1"/>
    <cellStyle name="Texte explicatif" xfId="16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496293</xdr:colOff>
      <xdr:row>3</xdr:row>
      <xdr:rowOff>57150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15</xdr:row>
      <xdr:rowOff>161925</xdr:rowOff>
    </xdr:from>
    <xdr:to>
      <xdr:col>14</xdr:col>
      <xdr:colOff>114300</xdr:colOff>
      <xdr:row>17</xdr:row>
      <xdr:rowOff>152400</xdr:rowOff>
    </xdr:to>
    <xdr:cxnSp macro="">
      <xdr:nvCxnSpPr>
        <xdr:cNvPr id="3" name="Connecteur droit avec flèch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CxnSpPr/>
      </xdr:nvCxnSpPr>
      <xdr:spPr>
        <a:xfrm flipV="1">
          <a:off x="7410450" y="3038475"/>
          <a:ext cx="1857375" cy="2476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NAIO_10_CP15__custom_4576525/default/table" TargetMode="External"/><Relationship Id="rId1" Type="http://schemas.openxmlformats.org/officeDocument/2006/relationships/hyperlink" Target="https://ec.europa.eu/eurostat/databrowser/product/page/NAIO_10_CP15__custom_457652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6"/>
  <sheetViews>
    <sheetView showGridLines="0" workbookViewId="0"/>
  </sheetViews>
  <sheetFormatPr baseColWidth="10" defaultColWidth="9.140625" defaultRowHeight="15"/>
  <cols>
    <col min="1" max="1" width="19.85546875" customWidth="1"/>
    <col min="2" max="2" width="10.85546875" customWidth="1"/>
    <col min="3" max="3" width="32.5703125" customWidth="1"/>
    <col min="4" max="4" width="18.28515625" customWidth="1"/>
    <col min="5" max="5" width="14.7109375" customWidth="1"/>
    <col min="6" max="6" width="34.42578125" customWidth="1"/>
    <col min="7" max="7" width="8" customWidth="1"/>
  </cols>
  <sheetData>
    <row r="6" spans="1:15">
      <c r="A6" s="11" t="s">
        <v>0</v>
      </c>
    </row>
    <row r="7" spans="1:15">
      <c r="A7" s="14" t="s">
        <v>1</v>
      </c>
      <c r="B7" s="14" t="s">
        <v>2</v>
      </c>
    </row>
    <row r="8" spans="1:15" ht="42.75" customHeight="1">
      <c r="A8" s="12" t="s">
        <v>3</v>
      </c>
      <c r="B8" s="244" t="s">
        <v>4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</row>
    <row r="10" spans="1:15">
      <c r="A10" s="2" t="s">
        <v>5</v>
      </c>
      <c r="D10" s="2" t="s">
        <v>6</v>
      </c>
    </row>
    <row r="11" spans="1:15">
      <c r="A11" s="2" t="s">
        <v>7</v>
      </c>
      <c r="D11" s="2" t="s">
        <v>8</v>
      </c>
    </row>
    <row r="13" spans="1:15">
      <c r="B13" s="1" t="s">
        <v>9</v>
      </c>
    </row>
    <row r="14" spans="1:15">
      <c r="C14" s="2" t="s">
        <v>10</v>
      </c>
    </row>
    <row r="15" spans="1:15">
      <c r="B15" s="11" t="s">
        <v>11</v>
      </c>
      <c r="C15" s="11" t="s">
        <v>12</v>
      </c>
      <c r="D15" s="11" t="s">
        <v>13</v>
      </c>
      <c r="E15" s="11" t="s">
        <v>14</v>
      </c>
      <c r="F15" s="11" t="s">
        <v>15</v>
      </c>
      <c r="G15" s="11" t="s">
        <v>16</v>
      </c>
    </row>
    <row r="16" spans="1:15">
      <c r="B16" s="15" t="s">
        <v>17</v>
      </c>
      <c r="C16" s="2" t="s">
        <v>18</v>
      </c>
      <c r="D16" s="2" t="s">
        <v>19</v>
      </c>
      <c r="E16" s="2" t="s">
        <v>20</v>
      </c>
      <c r="F16" s="2" t="s">
        <v>21</v>
      </c>
      <c r="G16" s="2" t="s">
        <v>22</v>
      </c>
    </row>
  </sheetData>
  <mergeCells count="1">
    <mergeCell ref="B8:O8"/>
  </mergeCells>
  <hyperlinks>
    <hyperlink ref="A7" r:id="rId1"/>
    <hyperlink ref="B7" r:id="rId2"/>
    <hyperlink ref="B16" location="'Sheet 1'!A1" display="Sheet 1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5"/>
  <sheetViews>
    <sheetView showGridLines="0" workbookViewId="0"/>
  </sheetViews>
  <sheetFormatPr baseColWidth="10" defaultColWidth="9.140625" defaultRowHeight="15"/>
  <cols>
    <col min="2" max="5" width="79.7109375" customWidth="1"/>
  </cols>
  <sheetData>
    <row r="1" spans="1:3">
      <c r="A1" s="1" t="s">
        <v>23</v>
      </c>
    </row>
    <row r="2" spans="1:3">
      <c r="B2" s="18" t="s">
        <v>24</v>
      </c>
      <c r="C2" s="18" t="s">
        <v>25</v>
      </c>
    </row>
    <row r="3" spans="1:3">
      <c r="B3" s="19" t="s">
        <v>26</v>
      </c>
      <c r="C3" s="19" t="s">
        <v>26</v>
      </c>
    </row>
    <row r="4" spans="1:3">
      <c r="B4" s="2" t="s">
        <v>12</v>
      </c>
      <c r="C4" s="2" t="s">
        <v>18</v>
      </c>
    </row>
    <row r="5" spans="1:3">
      <c r="B5" s="13" t="s">
        <v>13</v>
      </c>
      <c r="C5" s="13" t="s">
        <v>19</v>
      </c>
    </row>
    <row r="6" spans="1:3">
      <c r="B6" s="2" t="s">
        <v>14</v>
      </c>
      <c r="C6" s="2" t="s">
        <v>20</v>
      </c>
    </row>
    <row r="7" spans="1:3">
      <c r="B7" s="13" t="s">
        <v>27</v>
      </c>
      <c r="C7" s="13" t="s">
        <v>28</v>
      </c>
    </row>
    <row r="8" spans="1:3">
      <c r="B8" s="2" t="s">
        <v>27</v>
      </c>
      <c r="C8" s="2" t="s">
        <v>29</v>
      </c>
    </row>
    <row r="9" spans="1:3">
      <c r="B9" s="13" t="s">
        <v>27</v>
      </c>
      <c r="C9" s="13" t="s">
        <v>30</v>
      </c>
    </row>
    <row r="10" spans="1:3">
      <c r="B10" s="2" t="s">
        <v>27</v>
      </c>
      <c r="C10" s="2" t="s">
        <v>31</v>
      </c>
    </row>
    <row r="11" spans="1:3">
      <c r="B11" s="13" t="s">
        <v>27</v>
      </c>
      <c r="C11" s="13" t="s">
        <v>32</v>
      </c>
    </row>
    <row r="12" spans="1:3">
      <c r="B12" s="2" t="s">
        <v>27</v>
      </c>
      <c r="C12" s="2" t="s">
        <v>33</v>
      </c>
    </row>
    <row r="13" spans="1:3">
      <c r="B13" s="13" t="s">
        <v>27</v>
      </c>
      <c r="C13" s="13" t="s">
        <v>34</v>
      </c>
    </row>
    <row r="14" spans="1:3">
      <c r="B14" s="2" t="s">
        <v>27</v>
      </c>
      <c r="C14" s="2" t="s">
        <v>35</v>
      </c>
    </row>
    <row r="15" spans="1:3">
      <c r="B15" s="13" t="s">
        <v>27</v>
      </c>
      <c r="C15" s="13" t="s">
        <v>36</v>
      </c>
    </row>
    <row r="16" spans="1:3">
      <c r="B16" s="2" t="s">
        <v>27</v>
      </c>
      <c r="C16" s="2" t="s">
        <v>37</v>
      </c>
    </row>
    <row r="17" spans="2:3">
      <c r="B17" s="13" t="s">
        <v>27</v>
      </c>
      <c r="C17" s="13" t="s">
        <v>38</v>
      </c>
    </row>
    <row r="18" spans="2:3">
      <c r="B18" s="2" t="s">
        <v>27</v>
      </c>
      <c r="C18" s="2" t="s">
        <v>39</v>
      </c>
    </row>
    <row r="19" spans="2:3">
      <c r="B19" s="13" t="s">
        <v>27</v>
      </c>
      <c r="C19" s="13" t="s">
        <v>40</v>
      </c>
    </row>
    <row r="20" spans="2:3">
      <c r="B20" s="2" t="s">
        <v>27</v>
      </c>
      <c r="C20" s="2" t="s">
        <v>41</v>
      </c>
    </row>
    <row r="21" spans="2:3">
      <c r="B21" s="13" t="s">
        <v>27</v>
      </c>
      <c r="C21" s="13" t="s">
        <v>42</v>
      </c>
    </row>
    <row r="22" spans="2:3">
      <c r="B22" s="2" t="s">
        <v>27</v>
      </c>
      <c r="C22" s="2" t="s">
        <v>43</v>
      </c>
    </row>
    <row r="23" spans="2:3">
      <c r="B23" s="13" t="s">
        <v>27</v>
      </c>
      <c r="C23" s="13" t="s">
        <v>44</v>
      </c>
    </row>
    <row r="24" spans="2:3">
      <c r="B24" s="2" t="s">
        <v>27</v>
      </c>
      <c r="C24" s="2" t="s">
        <v>45</v>
      </c>
    </row>
    <row r="25" spans="2:3">
      <c r="B25" s="13" t="s">
        <v>27</v>
      </c>
      <c r="C25" s="13" t="s">
        <v>46</v>
      </c>
    </row>
    <row r="26" spans="2:3">
      <c r="B26" s="2" t="s">
        <v>27</v>
      </c>
      <c r="C26" s="2" t="s">
        <v>47</v>
      </c>
    </row>
    <row r="27" spans="2:3">
      <c r="B27" s="13" t="s">
        <v>27</v>
      </c>
      <c r="C27" s="13" t="s">
        <v>48</v>
      </c>
    </row>
    <row r="28" spans="2:3">
      <c r="B28" s="2" t="s">
        <v>27</v>
      </c>
      <c r="C28" s="2" t="s">
        <v>49</v>
      </c>
    </row>
    <row r="29" spans="2:3">
      <c r="B29" s="13" t="s">
        <v>27</v>
      </c>
      <c r="C29" s="13" t="s">
        <v>50</v>
      </c>
    </row>
    <row r="30" spans="2:3">
      <c r="B30" s="2" t="s">
        <v>27</v>
      </c>
      <c r="C30" s="2" t="s">
        <v>51</v>
      </c>
    </row>
    <row r="31" spans="2:3">
      <c r="B31" s="13" t="s">
        <v>27</v>
      </c>
      <c r="C31" s="13" t="s">
        <v>52</v>
      </c>
    </row>
    <row r="32" spans="2:3">
      <c r="B32" s="2" t="s">
        <v>27</v>
      </c>
      <c r="C32" s="2" t="s">
        <v>53</v>
      </c>
    </row>
    <row r="33" spans="2:3">
      <c r="B33" s="13" t="s">
        <v>27</v>
      </c>
      <c r="C33" s="13" t="s">
        <v>54</v>
      </c>
    </row>
    <row r="34" spans="2:3">
      <c r="B34" s="2" t="s">
        <v>27</v>
      </c>
      <c r="C34" s="2" t="s">
        <v>55</v>
      </c>
    </row>
    <row r="35" spans="2:3">
      <c r="B35" s="13" t="s">
        <v>27</v>
      </c>
      <c r="C35" s="13" t="s">
        <v>56</v>
      </c>
    </row>
    <row r="36" spans="2:3">
      <c r="B36" s="2" t="s">
        <v>27</v>
      </c>
      <c r="C36" s="2" t="s">
        <v>57</v>
      </c>
    </row>
    <row r="37" spans="2:3">
      <c r="B37" s="13" t="s">
        <v>27</v>
      </c>
      <c r="C37" s="13" t="s">
        <v>58</v>
      </c>
    </row>
    <row r="38" spans="2:3">
      <c r="B38" s="2" t="s">
        <v>27</v>
      </c>
      <c r="C38" s="2" t="s">
        <v>59</v>
      </c>
    </row>
    <row r="39" spans="2:3">
      <c r="B39" s="13" t="s">
        <v>27</v>
      </c>
      <c r="C39" s="13" t="s">
        <v>60</v>
      </c>
    </row>
    <row r="40" spans="2:3">
      <c r="B40" s="2" t="s">
        <v>27</v>
      </c>
      <c r="C40" s="2" t="s">
        <v>61</v>
      </c>
    </row>
    <row r="41" spans="2:3">
      <c r="B41" s="13" t="s">
        <v>27</v>
      </c>
      <c r="C41" s="13" t="s">
        <v>62</v>
      </c>
    </row>
    <row r="42" spans="2:3">
      <c r="B42" s="2" t="s">
        <v>27</v>
      </c>
      <c r="C42" s="2" t="s">
        <v>63</v>
      </c>
    </row>
    <row r="43" spans="2:3">
      <c r="B43" s="13" t="s">
        <v>27</v>
      </c>
      <c r="C43" s="13" t="s">
        <v>64</v>
      </c>
    </row>
    <row r="44" spans="2:3">
      <c r="B44" s="2" t="s">
        <v>27</v>
      </c>
      <c r="C44" s="2" t="s">
        <v>65</v>
      </c>
    </row>
    <row r="45" spans="2:3">
      <c r="B45" s="13" t="s">
        <v>27</v>
      </c>
      <c r="C45" s="13" t="s">
        <v>66</v>
      </c>
    </row>
    <row r="46" spans="2:3">
      <c r="B46" s="2" t="s">
        <v>27</v>
      </c>
      <c r="C46" s="2" t="s">
        <v>67</v>
      </c>
    </row>
    <row r="47" spans="2:3">
      <c r="B47" s="13" t="s">
        <v>27</v>
      </c>
      <c r="C47" s="13" t="s">
        <v>68</v>
      </c>
    </row>
    <row r="48" spans="2:3">
      <c r="B48" s="2" t="s">
        <v>27</v>
      </c>
      <c r="C48" s="2" t="s">
        <v>69</v>
      </c>
    </row>
    <row r="49" spans="2:3">
      <c r="B49" s="13" t="s">
        <v>27</v>
      </c>
      <c r="C49" s="13" t="s">
        <v>70</v>
      </c>
    </row>
    <row r="50" spans="2:3">
      <c r="B50" s="2" t="s">
        <v>27</v>
      </c>
      <c r="C50" s="2" t="s">
        <v>71</v>
      </c>
    </row>
    <row r="51" spans="2:3">
      <c r="B51" s="13" t="s">
        <v>27</v>
      </c>
      <c r="C51" s="13" t="s">
        <v>72</v>
      </c>
    </row>
    <row r="52" spans="2:3">
      <c r="B52" s="2" t="s">
        <v>27</v>
      </c>
      <c r="C52" s="2" t="s">
        <v>73</v>
      </c>
    </row>
    <row r="53" spans="2:3">
      <c r="B53" s="13" t="s">
        <v>27</v>
      </c>
      <c r="C53" s="13" t="s">
        <v>74</v>
      </c>
    </row>
    <row r="54" spans="2:3">
      <c r="B54" s="2" t="s">
        <v>27</v>
      </c>
      <c r="C54" s="2" t="s">
        <v>75</v>
      </c>
    </row>
    <row r="55" spans="2:3">
      <c r="B55" s="13" t="s">
        <v>27</v>
      </c>
      <c r="C55" s="13" t="s">
        <v>76</v>
      </c>
    </row>
    <row r="56" spans="2:3">
      <c r="B56" s="2" t="s">
        <v>27</v>
      </c>
      <c r="C56" s="2" t="s">
        <v>77</v>
      </c>
    </row>
    <row r="57" spans="2:3">
      <c r="B57" s="13" t="s">
        <v>27</v>
      </c>
      <c r="C57" s="13" t="s">
        <v>78</v>
      </c>
    </row>
    <row r="58" spans="2:3">
      <c r="B58" s="2" t="s">
        <v>27</v>
      </c>
      <c r="C58" s="2" t="s">
        <v>79</v>
      </c>
    </row>
    <row r="59" spans="2:3">
      <c r="B59" s="13" t="s">
        <v>27</v>
      </c>
      <c r="C59" s="13" t="s">
        <v>80</v>
      </c>
    </row>
    <row r="60" spans="2:3">
      <c r="B60" s="2" t="s">
        <v>27</v>
      </c>
      <c r="C60" s="2" t="s">
        <v>81</v>
      </c>
    </row>
    <row r="61" spans="2:3">
      <c r="B61" s="13" t="s">
        <v>27</v>
      </c>
      <c r="C61" s="13" t="s">
        <v>82</v>
      </c>
    </row>
    <row r="62" spans="2:3">
      <c r="B62" s="2" t="s">
        <v>27</v>
      </c>
      <c r="C62" s="2" t="s">
        <v>83</v>
      </c>
    </row>
    <row r="63" spans="2:3">
      <c r="B63" s="13" t="s">
        <v>27</v>
      </c>
      <c r="C63" s="13" t="s">
        <v>84</v>
      </c>
    </row>
    <row r="64" spans="2:3">
      <c r="B64" s="2" t="s">
        <v>27</v>
      </c>
      <c r="C64" s="2" t="s">
        <v>85</v>
      </c>
    </row>
    <row r="65" spans="2:3">
      <c r="B65" s="13" t="s">
        <v>27</v>
      </c>
      <c r="C65" s="13" t="s">
        <v>86</v>
      </c>
    </row>
    <row r="66" spans="2:3">
      <c r="B66" s="2" t="s">
        <v>27</v>
      </c>
      <c r="C66" s="2" t="s">
        <v>87</v>
      </c>
    </row>
    <row r="67" spans="2:3">
      <c r="B67" s="13" t="s">
        <v>27</v>
      </c>
      <c r="C67" s="13" t="s">
        <v>88</v>
      </c>
    </row>
    <row r="68" spans="2:3">
      <c r="B68" s="2" t="s">
        <v>27</v>
      </c>
      <c r="C68" s="2" t="s">
        <v>89</v>
      </c>
    </row>
    <row r="69" spans="2:3">
      <c r="B69" s="13" t="s">
        <v>27</v>
      </c>
      <c r="C69" s="13" t="s">
        <v>90</v>
      </c>
    </row>
    <row r="70" spans="2:3">
      <c r="B70" s="2" t="s">
        <v>27</v>
      </c>
      <c r="C70" s="2" t="s">
        <v>91</v>
      </c>
    </row>
    <row r="71" spans="2:3">
      <c r="B71" s="13" t="s">
        <v>27</v>
      </c>
      <c r="C71" s="13" t="s">
        <v>92</v>
      </c>
    </row>
    <row r="72" spans="2:3">
      <c r="B72" s="2" t="s">
        <v>27</v>
      </c>
      <c r="C72" s="2" t="s">
        <v>20</v>
      </c>
    </row>
    <row r="73" spans="2:3">
      <c r="B73" s="13" t="s">
        <v>27</v>
      </c>
      <c r="C73" s="13" t="s">
        <v>93</v>
      </c>
    </row>
    <row r="74" spans="2:3">
      <c r="B74" s="2" t="s">
        <v>27</v>
      </c>
      <c r="C74" s="2" t="s">
        <v>94</v>
      </c>
    </row>
    <row r="75" spans="2:3">
      <c r="B75" s="13" t="s">
        <v>27</v>
      </c>
      <c r="C75" s="13" t="s">
        <v>95</v>
      </c>
    </row>
    <row r="76" spans="2:3">
      <c r="B76" s="2" t="s">
        <v>27</v>
      </c>
      <c r="C76" s="2" t="s">
        <v>96</v>
      </c>
    </row>
    <row r="77" spans="2:3">
      <c r="B77" s="13" t="s">
        <v>27</v>
      </c>
      <c r="C77" s="13" t="s">
        <v>97</v>
      </c>
    </row>
    <row r="78" spans="2:3">
      <c r="B78" s="2" t="s">
        <v>27</v>
      </c>
      <c r="C78" s="2" t="s">
        <v>98</v>
      </c>
    </row>
    <row r="79" spans="2:3">
      <c r="B79" s="13" t="s">
        <v>27</v>
      </c>
      <c r="C79" s="13" t="s">
        <v>99</v>
      </c>
    </row>
    <row r="80" spans="2:3">
      <c r="B80" s="2" t="s">
        <v>27</v>
      </c>
      <c r="C80" s="2" t="s">
        <v>100</v>
      </c>
    </row>
    <row r="81" spans="2:3">
      <c r="B81" s="13" t="s">
        <v>27</v>
      </c>
      <c r="C81" s="13" t="s">
        <v>101</v>
      </c>
    </row>
    <row r="82" spans="2:3">
      <c r="B82" s="2" t="s">
        <v>102</v>
      </c>
      <c r="C82" s="2" t="s">
        <v>103</v>
      </c>
    </row>
    <row r="83" spans="2:3">
      <c r="B83" s="13" t="s">
        <v>102</v>
      </c>
      <c r="C83" s="13" t="s">
        <v>104</v>
      </c>
    </row>
    <row r="84" spans="2:3">
      <c r="B84" s="2" t="s">
        <v>102</v>
      </c>
      <c r="C84" s="2" t="s">
        <v>105</v>
      </c>
    </row>
    <row r="85" spans="2:3">
      <c r="B85" s="13" t="s">
        <v>102</v>
      </c>
      <c r="C85" s="13" t="s">
        <v>106</v>
      </c>
    </row>
    <row r="86" spans="2:3">
      <c r="B86" s="2" t="s">
        <v>102</v>
      </c>
      <c r="C86" s="2" t="s">
        <v>107</v>
      </c>
    </row>
    <row r="87" spans="2:3">
      <c r="B87" s="13" t="s">
        <v>102</v>
      </c>
      <c r="C87" s="13" t="s">
        <v>108</v>
      </c>
    </row>
    <row r="88" spans="2:3">
      <c r="B88" s="2" t="s">
        <v>102</v>
      </c>
      <c r="C88" s="2" t="s">
        <v>109</v>
      </c>
    </row>
    <row r="89" spans="2:3">
      <c r="B89" s="13" t="s">
        <v>102</v>
      </c>
      <c r="C89" s="13" t="s">
        <v>110</v>
      </c>
    </row>
    <row r="90" spans="2:3">
      <c r="B90" s="2" t="s">
        <v>102</v>
      </c>
      <c r="C90" s="2" t="s">
        <v>111</v>
      </c>
    </row>
    <row r="91" spans="2:3">
      <c r="B91" s="13" t="s">
        <v>102</v>
      </c>
      <c r="C91" s="13" t="s">
        <v>112</v>
      </c>
    </row>
    <row r="92" spans="2:3">
      <c r="B92" s="2" t="s">
        <v>102</v>
      </c>
      <c r="C92" s="2" t="s">
        <v>113</v>
      </c>
    </row>
    <row r="93" spans="2:3">
      <c r="B93" s="13" t="s">
        <v>102</v>
      </c>
      <c r="C93" s="13" t="s">
        <v>114</v>
      </c>
    </row>
    <row r="94" spans="2:3">
      <c r="B94" s="2" t="s">
        <v>102</v>
      </c>
      <c r="C94" s="2" t="s">
        <v>115</v>
      </c>
    </row>
    <row r="95" spans="2:3">
      <c r="B95" s="13" t="s">
        <v>102</v>
      </c>
      <c r="C95" s="13" t="s">
        <v>116</v>
      </c>
    </row>
    <row r="96" spans="2:3">
      <c r="B96" s="2" t="s">
        <v>102</v>
      </c>
      <c r="C96" s="2" t="s">
        <v>117</v>
      </c>
    </row>
    <row r="97" spans="2:3">
      <c r="B97" s="13" t="s">
        <v>102</v>
      </c>
      <c r="C97" s="13" t="s">
        <v>118</v>
      </c>
    </row>
    <row r="98" spans="2:3">
      <c r="B98" s="2" t="s">
        <v>102</v>
      </c>
      <c r="C98" s="2" t="s">
        <v>119</v>
      </c>
    </row>
    <row r="99" spans="2:3">
      <c r="B99" s="13" t="s">
        <v>102</v>
      </c>
      <c r="C99" s="13" t="s">
        <v>120</v>
      </c>
    </row>
    <row r="100" spans="2:3">
      <c r="B100" s="2" t="s">
        <v>102</v>
      </c>
      <c r="C100" s="2" t="s">
        <v>121</v>
      </c>
    </row>
    <row r="101" spans="2:3">
      <c r="B101" s="13" t="s">
        <v>102</v>
      </c>
      <c r="C101" s="13" t="s">
        <v>122</v>
      </c>
    </row>
    <row r="102" spans="2:3">
      <c r="B102" s="2" t="s">
        <v>102</v>
      </c>
      <c r="C102" s="2" t="s">
        <v>123</v>
      </c>
    </row>
    <row r="103" spans="2:3">
      <c r="B103" s="13" t="s">
        <v>102</v>
      </c>
      <c r="C103" s="13" t="s">
        <v>124</v>
      </c>
    </row>
    <row r="104" spans="2:3">
      <c r="B104" s="2" t="s">
        <v>102</v>
      </c>
      <c r="C104" s="2" t="s">
        <v>50</v>
      </c>
    </row>
    <row r="105" spans="2:3">
      <c r="B105" s="13" t="s">
        <v>102</v>
      </c>
      <c r="C105" s="13" t="s">
        <v>125</v>
      </c>
    </row>
    <row r="106" spans="2:3">
      <c r="B106" s="2" t="s">
        <v>102</v>
      </c>
      <c r="C106" s="2" t="s">
        <v>126</v>
      </c>
    </row>
    <row r="107" spans="2:3">
      <c r="B107" s="13" t="s">
        <v>102</v>
      </c>
      <c r="C107" s="13" t="s">
        <v>127</v>
      </c>
    </row>
    <row r="108" spans="2:3">
      <c r="B108" s="2" t="s">
        <v>102</v>
      </c>
      <c r="C108" s="2" t="s">
        <v>128</v>
      </c>
    </row>
    <row r="109" spans="2:3">
      <c r="B109" s="13" t="s">
        <v>102</v>
      </c>
      <c r="C109" s="13" t="s">
        <v>55</v>
      </c>
    </row>
    <row r="110" spans="2:3">
      <c r="B110" s="2" t="s">
        <v>102</v>
      </c>
      <c r="C110" s="2" t="s">
        <v>129</v>
      </c>
    </row>
    <row r="111" spans="2:3">
      <c r="B111" s="13" t="s">
        <v>102</v>
      </c>
      <c r="C111" s="13" t="s">
        <v>130</v>
      </c>
    </row>
    <row r="112" spans="2:3">
      <c r="B112" s="2" t="s">
        <v>102</v>
      </c>
      <c r="C112" s="2" t="s">
        <v>131</v>
      </c>
    </row>
    <row r="113" spans="2:3">
      <c r="B113" s="13" t="s">
        <v>102</v>
      </c>
      <c r="C113" s="13" t="s">
        <v>132</v>
      </c>
    </row>
    <row r="114" spans="2:3">
      <c r="B114" s="2" t="s">
        <v>102</v>
      </c>
      <c r="C114" s="2" t="s">
        <v>60</v>
      </c>
    </row>
    <row r="115" spans="2:3">
      <c r="B115" s="13" t="s">
        <v>102</v>
      </c>
      <c r="C115" s="13" t="s">
        <v>61</v>
      </c>
    </row>
    <row r="116" spans="2:3">
      <c r="B116" s="2" t="s">
        <v>102</v>
      </c>
      <c r="C116" s="2" t="s">
        <v>133</v>
      </c>
    </row>
    <row r="117" spans="2:3">
      <c r="B117" s="13" t="s">
        <v>102</v>
      </c>
      <c r="C117" s="13" t="s">
        <v>134</v>
      </c>
    </row>
    <row r="118" spans="2:3">
      <c r="B118" s="2" t="s">
        <v>102</v>
      </c>
      <c r="C118" s="2" t="s">
        <v>64</v>
      </c>
    </row>
    <row r="119" spans="2:3">
      <c r="B119" s="13" t="s">
        <v>102</v>
      </c>
      <c r="C119" s="13" t="s">
        <v>135</v>
      </c>
    </row>
    <row r="120" spans="2:3">
      <c r="B120" s="2" t="s">
        <v>102</v>
      </c>
      <c r="C120" s="2" t="s">
        <v>136</v>
      </c>
    </row>
    <row r="121" spans="2:3">
      <c r="B121" s="13" t="s">
        <v>102</v>
      </c>
      <c r="C121" s="13" t="s">
        <v>137</v>
      </c>
    </row>
    <row r="122" spans="2:3">
      <c r="B122" s="2" t="s">
        <v>102</v>
      </c>
      <c r="C122" s="2" t="s">
        <v>138</v>
      </c>
    </row>
    <row r="123" spans="2:3">
      <c r="B123" s="13" t="s">
        <v>102</v>
      </c>
      <c r="C123" s="13" t="s">
        <v>139</v>
      </c>
    </row>
    <row r="124" spans="2:3">
      <c r="B124" s="2" t="s">
        <v>102</v>
      </c>
      <c r="C124" s="2" t="s">
        <v>140</v>
      </c>
    </row>
    <row r="125" spans="2:3">
      <c r="B125" s="13" t="s">
        <v>102</v>
      </c>
      <c r="C125" s="13" t="s">
        <v>71</v>
      </c>
    </row>
    <row r="126" spans="2:3">
      <c r="B126" s="2" t="s">
        <v>102</v>
      </c>
      <c r="C126" s="2" t="s">
        <v>141</v>
      </c>
    </row>
    <row r="127" spans="2:3">
      <c r="B127" s="13" t="s">
        <v>102</v>
      </c>
      <c r="C127" s="13" t="s">
        <v>142</v>
      </c>
    </row>
    <row r="128" spans="2:3">
      <c r="B128" s="2" t="s">
        <v>102</v>
      </c>
      <c r="C128" s="2" t="s">
        <v>143</v>
      </c>
    </row>
    <row r="129" spans="2:3">
      <c r="B129" s="13" t="s">
        <v>102</v>
      </c>
      <c r="C129" s="13" t="s">
        <v>144</v>
      </c>
    </row>
    <row r="130" spans="2:3">
      <c r="B130" s="2" t="s">
        <v>102</v>
      </c>
      <c r="C130" s="2" t="s">
        <v>145</v>
      </c>
    </row>
    <row r="131" spans="2:3">
      <c r="B131" s="13" t="s">
        <v>102</v>
      </c>
      <c r="C131" s="13" t="s">
        <v>146</v>
      </c>
    </row>
    <row r="132" spans="2:3">
      <c r="B132" s="2" t="s">
        <v>102</v>
      </c>
      <c r="C132" s="2" t="s">
        <v>147</v>
      </c>
    </row>
    <row r="133" spans="2:3">
      <c r="B133" s="13" t="s">
        <v>102</v>
      </c>
      <c r="C133" s="13" t="s">
        <v>148</v>
      </c>
    </row>
    <row r="134" spans="2:3">
      <c r="B134" s="2" t="s">
        <v>102</v>
      </c>
      <c r="C134" s="2" t="s">
        <v>149</v>
      </c>
    </row>
    <row r="135" spans="2:3">
      <c r="B135" s="13" t="s">
        <v>102</v>
      </c>
      <c r="C135" s="13" t="s">
        <v>150</v>
      </c>
    </row>
    <row r="136" spans="2:3">
      <c r="B136" s="2" t="s">
        <v>102</v>
      </c>
      <c r="C136" s="2" t="s">
        <v>151</v>
      </c>
    </row>
    <row r="137" spans="2:3">
      <c r="B137" s="13" t="s">
        <v>102</v>
      </c>
      <c r="C137" s="13" t="s">
        <v>152</v>
      </c>
    </row>
    <row r="138" spans="2:3">
      <c r="B138" s="2" t="s">
        <v>102</v>
      </c>
      <c r="C138" s="2" t="s">
        <v>153</v>
      </c>
    </row>
    <row r="139" spans="2:3">
      <c r="B139" s="13" t="s">
        <v>102</v>
      </c>
      <c r="C139" s="13" t="s">
        <v>154</v>
      </c>
    </row>
    <row r="140" spans="2:3">
      <c r="B140" s="2" t="s">
        <v>102</v>
      </c>
      <c r="C140" s="2" t="s">
        <v>155</v>
      </c>
    </row>
    <row r="141" spans="2:3">
      <c r="B141" s="13" t="s">
        <v>102</v>
      </c>
      <c r="C141" s="13" t="s">
        <v>156</v>
      </c>
    </row>
    <row r="142" spans="2:3">
      <c r="B142" s="2" t="s">
        <v>102</v>
      </c>
      <c r="C142" s="2" t="s">
        <v>90</v>
      </c>
    </row>
    <row r="143" spans="2:3">
      <c r="B143" s="13" t="s">
        <v>102</v>
      </c>
      <c r="C143" s="13" t="s">
        <v>157</v>
      </c>
    </row>
    <row r="144" spans="2:3">
      <c r="B144" s="2" t="s">
        <v>102</v>
      </c>
      <c r="C144" s="2" t="s">
        <v>158</v>
      </c>
    </row>
    <row r="145" spans="2:3">
      <c r="B145" s="13" t="s">
        <v>102</v>
      </c>
      <c r="C145" s="13" t="s">
        <v>159</v>
      </c>
    </row>
    <row r="146" spans="2:3">
      <c r="B146" s="2" t="s">
        <v>102</v>
      </c>
      <c r="C146" s="2" t="s">
        <v>160</v>
      </c>
    </row>
    <row r="147" spans="2:3">
      <c r="B147" s="13" t="s">
        <v>102</v>
      </c>
      <c r="C147" s="13" t="s">
        <v>20</v>
      </c>
    </row>
    <row r="148" spans="2:3">
      <c r="B148" s="2" t="s">
        <v>102</v>
      </c>
      <c r="C148" s="2" t="s">
        <v>161</v>
      </c>
    </row>
    <row r="149" spans="2:3">
      <c r="B149" s="13" t="s">
        <v>102</v>
      </c>
      <c r="C149" s="13" t="s">
        <v>162</v>
      </c>
    </row>
    <row r="150" spans="2:3">
      <c r="B150" s="2" t="s">
        <v>102</v>
      </c>
      <c r="C150" s="2" t="s">
        <v>163</v>
      </c>
    </row>
    <row r="151" spans="2:3">
      <c r="B151" s="13" t="s">
        <v>102</v>
      </c>
      <c r="C151" s="13" t="s">
        <v>164</v>
      </c>
    </row>
    <row r="152" spans="2:3">
      <c r="B152" s="2" t="s">
        <v>102</v>
      </c>
      <c r="C152" s="2" t="s">
        <v>165</v>
      </c>
    </row>
    <row r="153" spans="2:3">
      <c r="B153" s="13" t="s">
        <v>102</v>
      </c>
      <c r="C153" s="13" t="s">
        <v>166</v>
      </c>
    </row>
    <row r="154" spans="2:3">
      <c r="B154" s="2" t="s">
        <v>15</v>
      </c>
      <c r="C154" s="2" t="s">
        <v>21</v>
      </c>
    </row>
    <row r="155" spans="2:3">
      <c r="B155" s="13" t="s">
        <v>16</v>
      </c>
      <c r="C155" s="13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87"/>
  <sheetViews>
    <sheetView workbookViewId="0">
      <pane xSplit="1" ySplit="12" topLeftCell="BQ45" activePane="bottomRight" state="frozen"/>
      <selection pane="topRight"/>
      <selection pane="bottomLeft"/>
      <selection pane="bottomRight" activeCell="BX79" sqref="BX79"/>
    </sheetView>
  </sheetViews>
  <sheetFormatPr baseColWidth="10" defaultColWidth="9.140625" defaultRowHeight="11.45" customHeight="1"/>
  <cols>
    <col min="1" max="1" width="29.85546875" customWidth="1"/>
    <col min="2" max="11" width="19.85546875" customWidth="1"/>
    <col min="12" max="12" width="18" customWidth="1"/>
    <col min="13" max="15" width="19.85546875" customWidth="1"/>
    <col min="16" max="16" width="11" customWidth="1"/>
    <col min="17" max="27" width="19.85546875" customWidth="1"/>
    <col min="28" max="28" width="12" customWidth="1"/>
    <col min="29" max="32" width="19.85546875" customWidth="1"/>
    <col min="33" max="34" width="18" customWidth="1"/>
    <col min="35" max="37" width="19.85546875" customWidth="1"/>
    <col min="38" max="38" width="10" customWidth="1"/>
    <col min="39" max="39" width="19.85546875" customWidth="1"/>
    <col min="40" max="40" width="18" customWidth="1"/>
    <col min="41" max="42" width="19.85546875" customWidth="1"/>
    <col min="43" max="43" width="10" customWidth="1"/>
    <col min="44" max="56" width="19.85546875" customWidth="1"/>
    <col min="57" max="57" width="12" customWidth="1"/>
    <col min="58" max="58" width="13" customWidth="1"/>
    <col min="59" max="66" width="19.85546875" customWidth="1"/>
    <col min="67" max="67" width="10" customWidth="1"/>
    <col min="68" max="76" width="19.85546875" customWidth="1"/>
  </cols>
  <sheetData>
    <row r="1" spans="1:76" ht="11.45" customHeight="1">
      <c r="A1" s="3" t="s">
        <v>167</v>
      </c>
    </row>
    <row r="2" spans="1:76" ht="11.45" customHeight="1">
      <c r="A2" s="2" t="s">
        <v>168</v>
      </c>
      <c r="B2" s="1" t="s">
        <v>0</v>
      </c>
    </row>
    <row r="3" spans="1:76" ht="11.45" customHeight="1">
      <c r="A3" s="2" t="s">
        <v>169</v>
      </c>
      <c r="B3" s="2" t="s">
        <v>6</v>
      </c>
    </row>
    <row r="5" spans="1:76" ht="11.45" customHeight="1">
      <c r="A5" s="1" t="s">
        <v>12</v>
      </c>
      <c r="C5" s="2" t="s">
        <v>18</v>
      </c>
    </row>
    <row r="6" spans="1:76" ht="11.45" customHeight="1">
      <c r="A6" s="1" t="s">
        <v>13</v>
      </c>
      <c r="C6" s="2" t="s">
        <v>19</v>
      </c>
    </row>
    <row r="7" spans="1:76" ht="11.45" customHeight="1">
      <c r="A7" s="1" t="s">
        <v>14</v>
      </c>
      <c r="C7" s="2" t="s">
        <v>20</v>
      </c>
    </row>
    <row r="8" spans="1:76" ht="11.45" customHeight="1">
      <c r="A8" s="1" t="s">
        <v>15</v>
      </c>
      <c r="C8" s="2" t="s">
        <v>21</v>
      </c>
    </row>
    <row r="9" spans="1:76" ht="11.45" customHeight="1">
      <c r="A9" s="1" t="s">
        <v>16</v>
      </c>
      <c r="C9" s="2" t="s">
        <v>22</v>
      </c>
    </row>
    <row r="11" spans="1:76" ht="11.45" customHeight="1">
      <c r="A11" s="5" t="s">
        <v>170</v>
      </c>
      <c r="B11" s="4" t="s">
        <v>28</v>
      </c>
      <c r="C11" s="4" t="s">
        <v>29</v>
      </c>
      <c r="D11" s="4" t="s">
        <v>30</v>
      </c>
      <c r="E11" s="4" t="s">
        <v>31</v>
      </c>
      <c r="F11" s="4" t="s">
        <v>32</v>
      </c>
      <c r="G11" s="4" t="s">
        <v>33</v>
      </c>
      <c r="H11" s="4" t="s">
        <v>34</v>
      </c>
      <c r="I11" s="4" t="s">
        <v>35</v>
      </c>
      <c r="J11" s="4" t="s">
        <v>36</v>
      </c>
      <c r="K11" s="4" t="s">
        <v>37</v>
      </c>
      <c r="L11" s="4" t="s">
        <v>38</v>
      </c>
      <c r="M11" s="4" t="s">
        <v>39</v>
      </c>
      <c r="N11" s="4" t="s">
        <v>40</v>
      </c>
      <c r="O11" s="4" t="s">
        <v>41</v>
      </c>
      <c r="P11" s="4" t="s">
        <v>42</v>
      </c>
      <c r="Q11" s="4" t="s">
        <v>43</v>
      </c>
      <c r="R11" s="4" t="s">
        <v>44</v>
      </c>
      <c r="S11" s="4" t="s">
        <v>45</v>
      </c>
      <c r="T11" s="4" t="s">
        <v>46</v>
      </c>
      <c r="U11" s="4" t="s">
        <v>47</v>
      </c>
      <c r="V11" s="4" t="s">
        <v>48</v>
      </c>
      <c r="W11" s="4" t="s">
        <v>49</v>
      </c>
      <c r="X11" s="4" t="s">
        <v>50</v>
      </c>
      <c r="Y11" s="4" t="s">
        <v>51</v>
      </c>
      <c r="Z11" s="4" t="s">
        <v>52</v>
      </c>
      <c r="AA11" s="4" t="s">
        <v>53</v>
      </c>
      <c r="AB11" s="4" t="s">
        <v>54</v>
      </c>
      <c r="AC11" s="4" t="s">
        <v>55</v>
      </c>
      <c r="AD11" s="4" t="s">
        <v>56</v>
      </c>
      <c r="AE11" s="4" t="s">
        <v>57</v>
      </c>
      <c r="AF11" s="4" t="s">
        <v>58</v>
      </c>
      <c r="AG11" s="4" t="s">
        <v>59</v>
      </c>
      <c r="AH11" s="4" t="s">
        <v>60</v>
      </c>
      <c r="AI11" s="4" t="s">
        <v>61</v>
      </c>
      <c r="AJ11" s="4" t="s">
        <v>62</v>
      </c>
      <c r="AK11" s="4" t="s">
        <v>63</v>
      </c>
      <c r="AL11" s="4" t="s">
        <v>64</v>
      </c>
      <c r="AM11" s="4" t="s">
        <v>65</v>
      </c>
      <c r="AN11" s="4" t="s">
        <v>66</v>
      </c>
      <c r="AO11" s="4" t="s">
        <v>67</v>
      </c>
      <c r="AP11" s="4" t="s">
        <v>68</v>
      </c>
      <c r="AQ11" s="4" t="s">
        <v>69</v>
      </c>
      <c r="AR11" s="4" t="s">
        <v>70</v>
      </c>
      <c r="AS11" s="4" t="s">
        <v>71</v>
      </c>
      <c r="AT11" s="4" t="s">
        <v>72</v>
      </c>
      <c r="AU11" s="4" t="s">
        <v>73</v>
      </c>
      <c r="AV11" s="4" t="s">
        <v>74</v>
      </c>
      <c r="AW11" s="4" t="s">
        <v>75</v>
      </c>
      <c r="AX11" s="4" t="s">
        <v>76</v>
      </c>
      <c r="AY11" s="4" t="s">
        <v>77</v>
      </c>
      <c r="AZ11" s="4" t="s">
        <v>78</v>
      </c>
      <c r="BA11" s="4" t="s">
        <v>79</v>
      </c>
      <c r="BB11" s="4" t="s">
        <v>80</v>
      </c>
      <c r="BC11" s="4" t="s">
        <v>81</v>
      </c>
      <c r="BD11" s="4" t="s">
        <v>82</v>
      </c>
      <c r="BE11" s="4" t="s">
        <v>83</v>
      </c>
      <c r="BF11" s="4" t="s">
        <v>84</v>
      </c>
      <c r="BG11" s="4" t="s">
        <v>85</v>
      </c>
      <c r="BH11" s="4" t="s">
        <v>86</v>
      </c>
      <c r="BI11" s="4" t="s">
        <v>87</v>
      </c>
      <c r="BJ11" s="4" t="s">
        <v>88</v>
      </c>
      <c r="BK11" s="4" t="s">
        <v>89</v>
      </c>
      <c r="BL11" s="4" t="s">
        <v>90</v>
      </c>
      <c r="BM11" s="4" t="s">
        <v>91</v>
      </c>
      <c r="BN11" s="4" t="s">
        <v>92</v>
      </c>
      <c r="BO11" s="4" t="s">
        <v>20</v>
      </c>
      <c r="BP11" s="4" t="s">
        <v>93</v>
      </c>
      <c r="BQ11" s="4" t="s">
        <v>94</v>
      </c>
      <c r="BR11" s="4" t="s">
        <v>95</v>
      </c>
      <c r="BS11" s="4" t="s">
        <v>96</v>
      </c>
      <c r="BT11" s="4" t="s">
        <v>97</v>
      </c>
      <c r="BU11" s="4" t="s">
        <v>98</v>
      </c>
      <c r="BV11" s="4" t="s">
        <v>99</v>
      </c>
      <c r="BW11" s="4" t="s">
        <v>100</v>
      </c>
      <c r="BX11" s="4" t="s">
        <v>101</v>
      </c>
    </row>
    <row r="12" spans="1:76" ht="11.45" customHeight="1">
      <c r="A12" s="6" t="s">
        <v>171</v>
      </c>
      <c r="B12" s="8" t="s">
        <v>172</v>
      </c>
      <c r="C12" s="8" t="s">
        <v>172</v>
      </c>
      <c r="D12" s="8" t="s">
        <v>172</v>
      </c>
      <c r="E12" s="8" t="s">
        <v>172</v>
      </c>
      <c r="F12" s="8" t="s">
        <v>172</v>
      </c>
      <c r="G12" s="8" t="s">
        <v>172</v>
      </c>
      <c r="H12" s="8" t="s">
        <v>172</v>
      </c>
      <c r="I12" s="8" t="s">
        <v>172</v>
      </c>
      <c r="J12" s="8" t="s">
        <v>172</v>
      </c>
      <c r="K12" s="8" t="s">
        <v>172</v>
      </c>
      <c r="L12" s="8" t="s">
        <v>172</v>
      </c>
      <c r="M12" s="8" t="s">
        <v>172</v>
      </c>
      <c r="N12" s="8" t="s">
        <v>172</v>
      </c>
      <c r="O12" s="8" t="s">
        <v>172</v>
      </c>
      <c r="P12" s="8" t="s">
        <v>172</v>
      </c>
      <c r="Q12" s="8" t="s">
        <v>172</v>
      </c>
      <c r="R12" s="8" t="s">
        <v>172</v>
      </c>
      <c r="S12" s="8" t="s">
        <v>172</v>
      </c>
      <c r="T12" s="8" t="s">
        <v>172</v>
      </c>
      <c r="U12" s="8" t="s">
        <v>172</v>
      </c>
      <c r="V12" s="8" t="s">
        <v>172</v>
      </c>
      <c r="W12" s="8" t="s">
        <v>172</v>
      </c>
      <c r="X12" s="8" t="s">
        <v>172</v>
      </c>
      <c r="Y12" s="8" t="s">
        <v>172</v>
      </c>
      <c r="Z12" s="8" t="s">
        <v>172</v>
      </c>
      <c r="AA12" s="8" t="s">
        <v>172</v>
      </c>
      <c r="AB12" s="8" t="s">
        <v>172</v>
      </c>
      <c r="AC12" s="8" t="s">
        <v>172</v>
      </c>
      <c r="AD12" s="8" t="s">
        <v>172</v>
      </c>
      <c r="AE12" s="8" t="s">
        <v>172</v>
      </c>
      <c r="AF12" s="8" t="s">
        <v>172</v>
      </c>
      <c r="AG12" s="8" t="s">
        <v>172</v>
      </c>
      <c r="AH12" s="8" t="s">
        <v>172</v>
      </c>
      <c r="AI12" s="8" t="s">
        <v>172</v>
      </c>
      <c r="AJ12" s="8" t="s">
        <v>172</v>
      </c>
      <c r="AK12" s="8" t="s">
        <v>172</v>
      </c>
      <c r="AL12" s="8" t="s">
        <v>172</v>
      </c>
      <c r="AM12" s="8" t="s">
        <v>172</v>
      </c>
      <c r="AN12" s="8" t="s">
        <v>172</v>
      </c>
      <c r="AO12" s="8" t="s">
        <v>172</v>
      </c>
      <c r="AP12" s="8" t="s">
        <v>172</v>
      </c>
      <c r="AQ12" s="8" t="s">
        <v>172</v>
      </c>
      <c r="AR12" s="8" t="s">
        <v>172</v>
      </c>
      <c r="AS12" s="8" t="s">
        <v>172</v>
      </c>
      <c r="AT12" s="8" t="s">
        <v>172</v>
      </c>
      <c r="AU12" s="8" t="s">
        <v>172</v>
      </c>
      <c r="AV12" s="8" t="s">
        <v>172</v>
      </c>
      <c r="AW12" s="8" t="s">
        <v>172</v>
      </c>
      <c r="AX12" s="8" t="s">
        <v>172</v>
      </c>
      <c r="AY12" s="8" t="s">
        <v>172</v>
      </c>
      <c r="AZ12" s="8" t="s">
        <v>172</v>
      </c>
      <c r="BA12" s="8" t="s">
        <v>172</v>
      </c>
      <c r="BB12" s="8" t="s">
        <v>172</v>
      </c>
      <c r="BC12" s="8" t="s">
        <v>172</v>
      </c>
      <c r="BD12" s="8" t="s">
        <v>172</v>
      </c>
      <c r="BE12" s="8" t="s">
        <v>172</v>
      </c>
      <c r="BF12" s="8" t="s">
        <v>172</v>
      </c>
      <c r="BG12" s="8" t="s">
        <v>172</v>
      </c>
      <c r="BH12" s="8" t="s">
        <v>172</v>
      </c>
      <c r="BI12" s="8" t="s">
        <v>172</v>
      </c>
      <c r="BJ12" s="8" t="s">
        <v>172</v>
      </c>
      <c r="BK12" s="8" t="s">
        <v>172</v>
      </c>
      <c r="BL12" s="8" t="s">
        <v>172</v>
      </c>
      <c r="BM12" s="8" t="s">
        <v>172</v>
      </c>
      <c r="BN12" s="8" t="s">
        <v>172</v>
      </c>
      <c r="BO12" s="8" t="s">
        <v>172</v>
      </c>
      <c r="BP12" s="8" t="s">
        <v>172</v>
      </c>
      <c r="BQ12" s="8" t="s">
        <v>172</v>
      </c>
      <c r="BR12" s="8" t="s">
        <v>172</v>
      </c>
      <c r="BS12" s="8" t="s">
        <v>172</v>
      </c>
      <c r="BT12" s="8" t="s">
        <v>172</v>
      </c>
      <c r="BU12" s="8" t="s">
        <v>172</v>
      </c>
      <c r="BV12" s="8" t="s">
        <v>172</v>
      </c>
      <c r="BW12" s="8" t="s">
        <v>172</v>
      </c>
      <c r="BX12" s="8" t="s">
        <v>172</v>
      </c>
    </row>
    <row r="13" spans="1:76" ht="11.45" customHeight="1">
      <c r="A13" s="7" t="s">
        <v>103</v>
      </c>
      <c r="B13" s="9">
        <v>67099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7</v>
      </c>
      <c r="BE13" s="9">
        <v>0</v>
      </c>
      <c r="BF13" s="9">
        <v>0</v>
      </c>
      <c r="BG13" s="9">
        <v>68</v>
      </c>
      <c r="BH13" s="9">
        <v>1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67175</v>
      </c>
      <c r="BP13" s="9">
        <v>6499</v>
      </c>
      <c r="BQ13" s="9">
        <v>6151</v>
      </c>
      <c r="BR13" s="9" t="s">
        <v>173</v>
      </c>
      <c r="BS13" s="9" t="s">
        <v>173</v>
      </c>
      <c r="BT13" s="9">
        <v>12650</v>
      </c>
      <c r="BU13" s="9">
        <v>79825</v>
      </c>
      <c r="BV13" s="16">
        <v>748.82</v>
      </c>
      <c r="BW13" s="9">
        <v>21225</v>
      </c>
      <c r="BX13" s="16">
        <v>101798.82</v>
      </c>
    </row>
    <row r="14" spans="1:76" ht="11.45" customHeight="1">
      <c r="A14" s="7" t="s">
        <v>104</v>
      </c>
      <c r="B14" s="10">
        <v>0</v>
      </c>
      <c r="C14" s="10">
        <v>6257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206</v>
      </c>
      <c r="BE14" s="10">
        <v>22</v>
      </c>
      <c r="BF14" s="10">
        <v>0</v>
      </c>
      <c r="BG14" s="10">
        <v>3</v>
      </c>
      <c r="BH14" s="10">
        <v>4</v>
      </c>
      <c r="BI14" s="10">
        <v>4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6496</v>
      </c>
      <c r="BP14" s="10">
        <v>137</v>
      </c>
      <c r="BQ14" s="10">
        <v>115</v>
      </c>
      <c r="BR14" s="10" t="s">
        <v>173</v>
      </c>
      <c r="BS14" s="10" t="s">
        <v>173</v>
      </c>
      <c r="BT14" s="10">
        <v>252</v>
      </c>
      <c r="BU14" s="10">
        <v>6748</v>
      </c>
      <c r="BV14" s="17">
        <v>-0.79</v>
      </c>
      <c r="BW14" s="10">
        <v>1967</v>
      </c>
      <c r="BX14" s="17">
        <v>8714.2099999999991</v>
      </c>
    </row>
    <row r="15" spans="1:76" ht="11.45" customHeight="1">
      <c r="A15" s="7" t="s">
        <v>105</v>
      </c>
      <c r="B15" s="9">
        <v>0</v>
      </c>
      <c r="C15" s="9">
        <v>0</v>
      </c>
      <c r="D15" s="9">
        <v>2391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2391</v>
      </c>
      <c r="BP15" s="9">
        <v>1004</v>
      </c>
      <c r="BQ15" s="9">
        <v>744</v>
      </c>
      <c r="BR15" s="9" t="s">
        <v>173</v>
      </c>
      <c r="BS15" s="9" t="s">
        <v>173</v>
      </c>
      <c r="BT15" s="9">
        <v>1748</v>
      </c>
      <c r="BU15" s="9">
        <v>4139</v>
      </c>
      <c r="BV15" s="16">
        <v>128.5</v>
      </c>
      <c r="BW15" s="9">
        <v>1922</v>
      </c>
      <c r="BX15" s="16">
        <v>6189.5</v>
      </c>
    </row>
    <row r="16" spans="1:76" ht="11.45" customHeight="1">
      <c r="A16" s="7" t="s">
        <v>106</v>
      </c>
      <c r="B16" s="10">
        <v>0</v>
      </c>
      <c r="C16" s="10">
        <v>0</v>
      </c>
      <c r="D16" s="10">
        <v>0</v>
      </c>
      <c r="E16" s="10">
        <v>4613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2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4615</v>
      </c>
      <c r="BP16" s="10">
        <v>9766</v>
      </c>
      <c r="BQ16" s="10">
        <v>25961</v>
      </c>
      <c r="BR16" s="10" t="s">
        <v>173</v>
      </c>
      <c r="BS16" s="10" t="s">
        <v>173</v>
      </c>
      <c r="BT16" s="10">
        <v>35727</v>
      </c>
      <c r="BU16" s="10">
        <v>40342</v>
      </c>
      <c r="BV16" s="17">
        <v>163.69999999999999</v>
      </c>
      <c r="BW16" s="10">
        <v>3719</v>
      </c>
      <c r="BX16" s="17">
        <v>44224.7</v>
      </c>
    </row>
    <row r="17" spans="1:76" ht="11.45" customHeight="1">
      <c r="A17" s="7" t="s">
        <v>107</v>
      </c>
      <c r="B17" s="9">
        <v>10627</v>
      </c>
      <c r="C17" s="9">
        <v>0</v>
      </c>
      <c r="D17" s="9">
        <v>0</v>
      </c>
      <c r="E17" s="9">
        <v>0</v>
      </c>
      <c r="F17" s="9">
        <v>162741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173368</v>
      </c>
      <c r="BP17" s="9">
        <v>31942</v>
      </c>
      <c r="BQ17" s="9">
        <v>10160</v>
      </c>
      <c r="BR17" s="9" t="s">
        <v>173</v>
      </c>
      <c r="BS17" s="9" t="s">
        <v>173</v>
      </c>
      <c r="BT17" s="9">
        <v>42102</v>
      </c>
      <c r="BU17" s="9">
        <v>215470</v>
      </c>
      <c r="BV17" s="16">
        <v>32433.119999999999</v>
      </c>
      <c r="BW17" s="16">
        <v>82034.720000000001</v>
      </c>
      <c r="BX17" s="16">
        <v>329937.84000000003</v>
      </c>
    </row>
    <row r="18" spans="1:76" ht="11.45" customHeight="1">
      <c r="A18" s="7" t="s">
        <v>108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16431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68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16499</v>
      </c>
      <c r="BP18" s="10">
        <v>12623</v>
      </c>
      <c r="BQ18" s="10">
        <v>25350</v>
      </c>
      <c r="BR18" s="10" t="s">
        <v>173</v>
      </c>
      <c r="BS18" s="10" t="s">
        <v>173</v>
      </c>
      <c r="BT18" s="10">
        <v>37973</v>
      </c>
      <c r="BU18" s="10">
        <v>54472</v>
      </c>
      <c r="BV18" s="17">
        <v>9626.8700000000008</v>
      </c>
      <c r="BW18" s="10">
        <v>34756</v>
      </c>
      <c r="BX18" s="17">
        <v>98854.87</v>
      </c>
    </row>
    <row r="19" spans="1:76" ht="11.45" customHeight="1">
      <c r="A19" s="7" t="s">
        <v>109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10612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68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10680</v>
      </c>
      <c r="BP19" s="9">
        <v>3092</v>
      </c>
      <c r="BQ19" s="9">
        <v>885</v>
      </c>
      <c r="BR19" s="9" t="s">
        <v>173</v>
      </c>
      <c r="BS19" s="9" t="s">
        <v>173</v>
      </c>
      <c r="BT19" s="9">
        <v>3977</v>
      </c>
      <c r="BU19" s="9">
        <v>14657</v>
      </c>
      <c r="BV19" s="16">
        <v>341.78</v>
      </c>
      <c r="BW19" s="9">
        <v>3558</v>
      </c>
      <c r="BX19" s="16">
        <v>18556.78</v>
      </c>
    </row>
    <row r="20" spans="1:76" ht="11.45" customHeight="1">
      <c r="A20" s="7" t="s">
        <v>110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16399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16399</v>
      </c>
      <c r="BP20" s="10">
        <v>7916</v>
      </c>
      <c r="BQ20" s="10">
        <v>1354</v>
      </c>
      <c r="BR20" s="10" t="s">
        <v>173</v>
      </c>
      <c r="BS20" s="10" t="s">
        <v>173</v>
      </c>
      <c r="BT20" s="10">
        <v>9270</v>
      </c>
      <c r="BU20" s="10">
        <v>25669</v>
      </c>
      <c r="BV20" s="17">
        <v>1140.6199999999999</v>
      </c>
      <c r="BW20" s="10">
        <v>4219</v>
      </c>
      <c r="BX20" s="17">
        <v>31028.62</v>
      </c>
    </row>
    <row r="21" spans="1:76" ht="11.45" customHeight="1">
      <c r="A21" s="7" t="s">
        <v>111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8859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8859</v>
      </c>
      <c r="BP21" s="9">
        <v>29</v>
      </c>
      <c r="BQ21" s="9">
        <v>8</v>
      </c>
      <c r="BR21" s="9" t="s">
        <v>173</v>
      </c>
      <c r="BS21" s="9" t="s">
        <v>173</v>
      </c>
      <c r="BT21" s="9">
        <v>37</v>
      </c>
      <c r="BU21" s="9">
        <v>8896</v>
      </c>
      <c r="BV21" s="16">
        <v>502.92</v>
      </c>
      <c r="BW21" s="9">
        <v>2451</v>
      </c>
      <c r="BX21" s="16">
        <v>11849.92</v>
      </c>
    </row>
    <row r="22" spans="1:76" ht="11.45" customHeight="1">
      <c r="A22" s="7" t="s">
        <v>112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34118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34118</v>
      </c>
      <c r="BP22" s="10">
        <v>8757</v>
      </c>
      <c r="BQ22" s="10">
        <v>11417</v>
      </c>
      <c r="BR22" s="10" t="s">
        <v>173</v>
      </c>
      <c r="BS22" s="10" t="s">
        <v>173</v>
      </c>
      <c r="BT22" s="10">
        <v>20174</v>
      </c>
      <c r="BU22" s="10">
        <v>54292</v>
      </c>
      <c r="BV22" s="17">
        <v>39648.51</v>
      </c>
      <c r="BW22" s="10">
        <v>7960</v>
      </c>
      <c r="BX22" s="17">
        <v>101900.51</v>
      </c>
    </row>
    <row r="23" spans="1:76" ht="11.45" customHeight="1">
      <c r="A23" s="7" t="s">
        <v>113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65443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40</v>
      </c>
      <c r="BE23" s="9">
        <v>58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65541</v>
      </c>
      <c r="BP23" s="9">
        <v>32732</v>
      </c>
      <c r="BQ23" s="9">
        <v>12681</v>
      </c>
      <c r="BR23" s="9" t="s">
        <v>173</v>
      </c>
      <c r="BS23" s="9" t="s">
        <v>173</v>
      </c>
      <c r="BT23" s="9">
        <v>45413</v>
      </c>
      <c r="BU23" s="9">
        <v>110954</v>
      </c>
      <c r="BV23" s="16">
        <v>4543.03</v>
      </c>
      <c r="BW23" s="9">
        <v>34181</v>
      </c>
      <c r="BX23" s="16">
        <v>149678.03</v>
      </c>
    </row>
    <row r="24" spans="1:76" ht="11.45" customHeight="1">
      <c r="A24" s="7" t="s">
        <v>114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26911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4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26915</v>
      </c>
      <c r="BP24" s="10">
        <v>16112</v>
      </c>
      <c r="BQ24" s="10">
        <v>10284</v>
      </c>
      <c r="BR24" s="10" t="s">
        <v>173</v>
      </c>
      <c r="BS24" s="10" t="s">
        <v>173</v>
      </c>
      <c r="BT24" s="10">
        <v>26396</v>
      </c>
      <c r="BU24" s="10">
        <v>53311</v>
      </c>
      <c r="BV24" s="17">
        <v>1470.98</v>
      </c>
      <c r="BW24" s="10">
        <v>30738</v>
      </c>
      <c r="BX24" s="17">
        <v>85519.98</v>
      </c>
    </row>
    <row r="25" spans="1:76" ht="11.45" customHeight="1">
      <c r="A25" s="7" t="s">
        <v>115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30478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30478</v>
      </c>
      <c r="BP25" s="9">
        <v>13971</v>
      </c>
      <c r="BQ25" s="9">
        <v>4668</v>
      </c>
      <c r="BR25" s="9" t="s">
        <v>173</v>
      </c>
      <c r="BS25" s="9" t="s">
        <v>173</v>
      </c>
      <c r="BT25" s="9">
        <v>18639</v>
      </c>
      <c r="BU25" s="9">
        <v>49117</v>
      </c>
      <c r="BV25" s="16">
        <v>1552.86</v>
      </c>
      <c r="BW25" s="9">
        <v>10089</v>
      </c>
      <c r="BX25" s="16">
        <v>60758.86</v>
      </c>
    </row>
    <row r="26" spans="1:76" ht="11.45" customHeight="1">
      <c r="A26" s="7" t="s">
        <v>116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23663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23663</v>
      </c>
      <c r="BP26" s="10">
        <v>5719</v>
      </c>
      <c r="BQ26" s="10">
        <v>1829</v>
      </c>
      <c r="BR26" s="10" t="s">
        <v>173</v>
      </c>
      <c r="BS26" s="10" t="s">
        <v>173</v>
      </c>
      <c r="BT26" s="10">
        <v>7548</v>
      </c>
      <c r="BU26" s="10">
        <v>31211</v>
      </c>
      <c r="BV26" s="17">
        <v>856.38</v>
      </c>
      <c r="BW26" s="10">
        <v>11407</v>
      </c>
      <c r="BX26" s="17">
        <v>43474.38</v>
      </c>
    </row>
    <row r="27" spans="1:76" ht="11.45" customHeight="1">
      <c r="A27" s="7" t="s">
        <v>117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32564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32564</v>
      </c>
      <c r="BP27" s="9">
        <v>18057</v>
      </c>
      <c r="BQ27" s="9">
        <v>5704</v>
      </c>
      <c r="BR27" s="9" t="s">
        <v>173</v>
      </c>
      <c r="BS27" s="9" t="s">
        <v>173</v>
      </c>
      <c r="BT27" s="9">
        <v>23761</v>
      </c>
      <c r="BU27" s="9">
        <v>56325</v>
      </c>
      <c r="BV27" s="16">
        <v>119.83</v>
      </c>
      <c r="BW27" s="9">
        <v>4558</v>
      </c>
      <c r="BX27" s="16">
        <v>61002.83</v>
      </c>
    </row>
    <row r="28" spans="1:76" ht="11.45" customHeight="1">
      <c r="A28" s="7" t="s">
        <v>118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52488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6</v>
      </c>
      <c r="BF28" s="10">
        <v>1</v>
      </c>
      <c r="BG28" s="10">
        <v>3</v>
      </c>
      <c r="BH28" s="10">
        <v>6</v>
      </c>
      <c r="BI28" s="10">
        <v>4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52508</v>
      </c>
      <c r="BP28" s="10">
        <v>10509</v>
      </c>
      <c r="BQ28" s="10">
        <v>5079</v>
      </c>
      <c r="BR28" s="10" t="s">
        <v>173</v>
      </c>
      <c r="BS28" s="10" t="s">
        <v>173</v>
      </c>
      <c r="BT28" s="10">
        <v>15588</v>
      </c>
      <c r="BU28" s="10">
        <v>68096</v>
      </c>
      <c r="BV28" s="17">
        <v>1262.19</v>
      </c>
      <c r="BW28" s="10">
        <v>11554</v>
      </c>
      <c r="BX28" s="17">
        <v>80912.19</v>
      </c>
    </row>
    <row r="29" spans="1:76" ht="11.45" customHeight="1">
      <c r="A29" s="7" t="s">
        <v>119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26379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1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24</v>
      </c>
      <c r="BE29" s="9">
        <v>0</v>
      </c>
      <c r="BF29" s="9">
        <v>0</v>
      </c>
      <c r="BG29" s="9">
        <v>68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26472</v>
      </c>
      <c r="BP29" s="9">
        <v>13720</v>
      </c>
      <c r="BQ29" s="9">
        <v>33454</v>
      </c>
      <c r="BR29" s="9" t="s">
        <v>173</v>
      </c>
      <c r="BS29" s="9" t="s">
        <v>173</v>
      </c>
      <c r="BT29" s="9">
        <v>47174</v>
      </c>
      <c r="BU29" s="9">
        <v>73646</v>
      </c>
      <c r="BV29" s="16">
        <v>4239.1400000000003</v>
      </c>
      <c r="BW29" s="9">
        <v>19314</v>
      </c>
      <c r="BX29" s="16">
        <v>97199.14</v>
      </c>
    </row>
    <row r="30" spans="1:76" ht="11.45" customHeight="1">
      <c r="A30" s="7" t="s">
        <v>120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21107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68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21175</v>
      </c>
      <c r="BP30" s="10">
        <v>14613</v>
      </c>
      <c r="BQ30" s="10">
        <v>12339</v>
      </c>
      <c r="BR30" s="10" t="s">
        <v>173</v>
      </c>
      <c r="BS30" s="10" t="s">
        <v>173</v>
      </c>
      <c r="BT30" s="10">
        <v>26952</v>
      </c>
      <c r="BU30" s="10">
        <v>48127</v>
      </c>
      <c r="BV30" s="17">
        <v>2379.54</v>
      </c>
      <c r="BW30" s="10">
        <v>14070</v>
      </c>
      <c r="BX30" s="17">
        <v>64576.54</v>
      </c>
    </row>
    <row r="31" spans="1:76" ht="11.45" customHeight="1">
      <c r="A31" s="7" t="s">
        <v>121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37684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68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37752</v>
      </c>
      <c r="BP31" s="9">
        <v>30040</v>
      </c>
      <c r="BQ31" s="9">
        <v>13149</v>
      </c>
      <c r="BR31" s="9" t="s">
        <v>173</v>
      </c>
      <c r="BS31" s="9" t="s">
        <v>173</v>
      </c>
      <c r="BT31" s="9">
        <v>43189</v>
      </c>
      <c r="BU31" s="9">
        <v>80941</v>
      </c>
      <c r="BV31" s="16">
        <v>886.4</v>
      </c>
      <c r="BW31" s="9">
        <v>28166</v>
      </c>
      <c r="BX31" s="16">
        <v>109993.4</v>
      </c>
    </row>
    <row r="32" spans="1:76" ht="11.45" customHeight="1">
      <c r="A32" s="7" t="s">
        <v>122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67188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67188</v>
      </c>
      <c r="BP32" s="10">
        <v>47215</v>
      </c>
      <c r="BQ32" s="10">
        <v>11878</v>
      </c>
      <c r="BR32" s="10" t="s">
        <v>173</v>
      </c>
      <c r="BS32" s="10" t="s">
        <v>173</v>
      </c>
      <c r="BT32" s="10">
        <v>59093</v>
      </c>
      <c r="BU32" s="10">
        <v>126281</v>
      </c>
      <c r="BV32" s="17">
        <v>14399.95</v>
      </c>
      <c r="BW32" s="10">
        <v>35948</v>
      </c>
      <c r="BX32" s="17">
        <v>176628.95</v>
      </c>
    </row>
    <row r="33" spans="1:76" ht="11.45" customHeight="1">
      <c r="A33" s="7" t="s">
        <v>123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75101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75101</v>
      </c>
      <c r="BP33" s="9">
        <v>18308</v>
      </c>
      <c r="BQ33" s="9">
        <v>21635</v>
      </c>
      <c r="BR33" s="9" t="s">
        <v>173</v>
      </c>
      <c r="BS33" s="9" t="s">
        <v>173</v>
      </c>
      <c r="BT33" s="9">
        <v>39943</v>
      </c>
      <c r="BU33" s="9">
        <v>115044</v>
      </c>
      <c r="BV33" s="16">
        <v>1965.22</v>
      </c>
      <c r="BW33" s="9">
        <v>10390</v>
      </c>
      <c r="BX33" s="16">
        <v>127399.22</v>
      </c>
    </row>
    <row r="34" spans="1:76" ht="11.45" customHeight="1">
      <c r="A34" s="7" t="s">
        <v>124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15953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47</v>
      </c>
      <c r="BE34" s="10">
        <v>41</v>
      </c>
      <c r="BF34" s="10">
        <v>90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16131</v>
      </c>
      <c r="BP34" s="10">
        <v>11615</v>
      </c>
      <c r="BQ34" s="10">
        <v>15489</v>
      </c>
      <c r="BR34" s="10" t="s">
        <v>173</v>
      </c>
      <c r="BS34" s="10" t="s">
        <v>173</v>
      </c>
      <c r="BT34" s="10">
        <v>27104</v>
      </c>
      <c r="BU34" s="10">
        <v>43235</v>
      </c>
      <c r="BV34" s="17">
        <v>8220.49</v>
      </c>
      <c r="BW34" s="10">
        <v>33115</v>
      </c>
      <c r="BX34" s="17">
        <v>84570.49</v>
      </c>
    </row>
    <row r="35" spans="1:76" ht="11.45" customHeight="1">
      <c r="A35" s="7" t="s">
        <v>50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55699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221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55920</v>
      </c>
      <c r="BP35" s="9">
        <v>2691</v>
      </c>
      <c r="BQ35" s="9">
        <v>2323</v>
      </c>
      <c r="BR35" s="9" t="s">
        <v>173</v>
      </c>
      <c r="BS35" s="9" t="s">
        <v>173</v>
      </c>
      <c r="BT35" s="9">
        <v>5014</v>
      </c>
      <c r="BU35" s="9">
        <v>60934</v>
      </c>
      <c r="BV35" s="16">
        <v>643.79999999999995</v>
      </c>
      <c r="BW35" s="9">
        <v>0</v>
      </c>
      <c r="BX35" s="16">
        <v>61577.8</v>
      </c>
    </row>
    <row r="36" spans="1:76" ht="11.45" customHeight="1">
      <c r="A36" s="7" t="s">
        <v>125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112958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62</v>
      </c>
      <c r="BE36" s="10">
        <v>15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113035</v>
      </c>
      <c r="BP36" s="10">
        <v>847</v>
      </c>
      <c r="BQ36" s="10">
        <v>336</v>
      </c>
      <c r="BR36" s="10" t="s">
        <v>173</v>
      </c>
      <c r="BS36" s="10" t="s">
        <v>173</v>
      </c>
      <c r="BT36" s="10">
        <v>1183</v>
      </c>
      <c r="BU36" s="10">
        <v>114218</v>
      </c>
      <c r="BV36" s="17">
        <v>11530.5</v>
      </c>
      <c r="BW36" s="10">
        <v>1609</v>
      </c>
      <c r="BX36" s="17">
        <v>127357.5</v>
      </c>
    </row>
    <row r="37" spans="1:76" ht="11.45" customHeight="1">
      <c r="A37" s="7" t="s">
        <v>126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8978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1370</v>
      </c>
      <c r="BE37" s="9">
        <v>4</v>
      </c>
      <c r="BF37" s="9">
        <v>0</v>
      </c>
      <c r="BG37" s="9">
        <v>2</v>
      </c>
      <c r="BH37" s="9">
        <v>1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10355</v>
      </c>
      <c r="BP37" s="9">
        <v>0</v>
      </c>
      <c r="BQ37" s="9">
        <v>0</v>
      </c>
      <c r="BR37" s="9" t="s">
        <v>173</v>
      </c>
      <c r="BS37" s="9" t="s">
        <v>173</v>
      </c>
      <c r="BT37" s="9">
        <v>0</v>
      </c>
      <c r="BU37" s="9">
        <v>10355</v>
      </c>
      <c r="BV37" s="16">
        <v>643.66</v>
      </c>
      <c r="BW37" s="9">
        <v>0</v>
      </c>
      <c r="BX37" s="16">
        <v>10998.66</v>
      </c>
    </row>
    <row r="38" spans="1:76" ht="11.45" customHeight="1">
      <c r="A38" s="7" t="s">
        <v>127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28975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10123</v>
      </c>
      <c r="BE38" s="10">
        <v>14</v>
      </c>
      <c r="BF38" s="10">
        <v>4</v>
      </c>
      <c r="BG38" s="10">
        <v>3</v>
      </c>
      <c r="BH38" s="10">
        <v>396</v>
      </c>
      <c r="BI38" s="10">
        <v>4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39519</v>
      </c>
      <c r="BP38" s="10">
        <v>1366</v>
      </c>
      <c r="BQ38" s="10">
        <v>303</v>
      </c>
      <c r="BR38" s="10" t="s">
        <v>173</v>
      </c>
      <c r="BS38" s="10" t="s">
        <v>173</v>
      </c>
      <c r="BT38" s="10">
        <v>1669</v>
      </c>
      <c r="BU38" s="10">
        <v>41188</v>
      </c>
      <c r="BV38" s="17">
        <v>2909.5</v>
      </c>
      <c r="BW38" s="10">
        <v>0</v>
      </c>
      <c r="BX38" s="17">
        <v>44097.5</v>
      </c>
    </row>
    <row r="39" spans="1:76" ht="11.45" customHeight="1">
      <c r="A39" s="7" t="s">
        <v>128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284900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116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427</v>
      </c>
      <c r="BE39" s="9">
        <v>0</v>
      </c>
      <c r="BF39" s="9">
        <v>15</v>
      </c>
      <c r="BG39" s="9">
        <v>2</v>
      </c>
      <c r="BH39" s="9">
        <v>1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285461</v>
      </c>
      <c r="BP39" s="9">
        <v>0</v>
      </c>
      <c r="BQ39" s="9">
        <v>0</v>
      </c>
      <c r="BR39" s="9" t="s">
        <v>173</v>
      </c>
      <c r="BS39" s="9" t="s">
        <v>173</v>
      </c>
      <c r="BT39" s="9">
        <v>0</v>
      </c>
      <c r="BU39" s="9">
        <v>285461</v>
      </c>
      <c r="BV39" s="16">
        <v>26377.93</v>
      </c>
      <c r="BW39" s="9">
        <v>0</v>
      </c>
      <c r="BX39" s="16">
        <v>311838.93</v>
      </c>
    </row>
    <row r="40" spans="1:76" ht="11.45" customHeight="1">
      <c r="A40" s="7" t="s">
        <v>55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52535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52535</v>
      </c>
      <c r="BP40" s="10">
        <v>0</v>
      </c>
      <c r="BQ40" s="10">
        <v>0</v>
      </c>
      <c r="BR40" s="10" t="s">
        <v>173</v>
      </c>
      <c r="BS40" s="10" t="s">
        <v>173</v>
      </c>
      <c r="BT40" s="10">
        <v>0</v>
      </c>
      <c r="BU40" s="10">
        <v>52535</v>
      </c>
      <c r="BV40" s="17">
        <v>2021.22</v>
      </c>
      <c r="BW40" s="10">
        <v>-35719</v>
      </c>
      <c r="BX40" s="17">
        <v>18837.22</v>
      </c>
    </row>
    <row r="41" spans="1:76" ht="11.45" customHeight="1">
      <c r="A41" s="7" t="s">
        <v>129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228806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228806</v>
      </c>
      <c r="BP41" s="9">
        <v>5530</v>
      </c>
      <c r="BQ41" s="9">
        <v>3713</v>
      </c>
      <c r="BR41" s="9" t="s">
        <v>173</v>
      </c>
      <c r="BS41" s="9" t="s">
        <v>173</v>
      </c>
      <c r="BT41" s="9">
        <v>9243</v>
      </c>
      <c r="BU41" s="9">
        <v>238049</v>
      </c>
      <c r="BV41" s="16">
        <v>142.18</v>
      </c>
      <c r="BW41" s="9">
        <v>-197279</v>
      </c>
      <c r="BX41" s="16">
        <v>40912.18</v>
      </c>
    </row>
    <row r="42" spans="1:76" ht="11.45" customHeight="1">
      <c r="A42" s="7" t="s">
        <v>130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7">
        <v>150178.72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7">
        <v>150178.72</v>
      </c>
      <c r="BP42" s="10">
        <v>0</v>
      </c>
      <c r="BQ42" s="10">
        <v>0</v>
      </c>
      <c r="BR42" s="10" t="s">
        <v>173</v>
      </c>
      <c r="BS42" s="10" t="s">
        <v>173</v>
      </c>
      <c r="BT42" s="10">
        <v>0</v>
      </c>
      <c r="BU42" s="17">
        <v>150178.72</v>
      </c>
      <c r="BV42" s="10">
        <v>0</v>
      </c>
      <c r="BW42" s="17">
        <v>-150178.72</v>
      </c>
      <c r="BX42" s="10">
        <v>0</v>
      </c>
    </row>
    <row r="43" spans="1:76" ht="11.45" customHeight="1">
      <c r="A43" s="7" t="s">
        <v>131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91283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637</v>
      </c>
      <c r="BE43" s="9">
        <v>18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91938</v>
      </c>
      <c r="BP43" s="16">
        <v>12611.7</v>
      </c>
      <c r="BQ43" s="16">
        <v>2683.04</v>
      </c>
      <c r="BR43" s="9" t="s">
        <v>173</v>
      </c>
      <c r="BS43" s="9" t="s">
        <v>173</v>
      </c>
      <c r="BT43" s="16">
        <v>15294.75</v>
      </c>
      <c r="BU43" s="16">
        <v>107232.75</v>
      </c>
      <c r="BV43" s="16">
        <v>-4646.1000000000004</v>
      </c>
      <c r="BW43" s="9">
        <v>-26534</v>
      </c>
      <c r="BX43" s="16">
        <v>76052.649999999994</v>
      </c>
    </row>
    <row r="44" spans="1:76" ht="11.45" customHeight="1">
      <c r="A44" s="7" t="s">
        <v>132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15661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15661</v>
      </c>
      <c r="BP44" s="17">
        <v>126.8</v>
      </c>
      <c r="BQ44" s="10">
        <v>692</v>
      </c>
      <c r="BR44" s="10" t="s">
        <v>173</v>
      </c>
      <c r="BS44" s="10" t="s">
        <v>173</v>
      </c>
      <c r="BT44" s="17">
        <v>818.8</v>
      </c>
      <c r="BU44" s="17">
        <v>16479.8</v>
      </c>
      <c r="BV44" s="17">
        <v>-97.84</v>
      </c>
      <c r="BW44" s="10">
        <v>-70</v>
      </c>
      <c r="BX44" s="17">
        <v>16311.96</v>
      </c>
    </row>
    <row r="45" spans="1:76" ht="11.45" customHeight="1">
      <c r="A45" s="7" t="s">
        <v>60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19878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19878</v>
      </c>
      <c r="BP45" s="16">
        <v>3222.05</v>
      </c>
      <c r="BQ45" s="16">
        <v>3507.7</v>
      </c>
      <c r="BR45" s="9" t="s">
        <v>173</v>
      </c>
      <c r="BS45" s="9" t="s">
        <v>173</v>
      </c>
      <c r="BT45" s="16">
        <v>6729.75</v>
      </c>
      <c r="BU45" s="16">
        <v>26607.75</v>
      </c>
      <c r="BV45" s="16">
        <v>812.9</v>
      </c>
      <c r="BW45" s="9">
        <v>-200</v>
      </c>
      <c r="BX45" s="16">
        <v>27220.65</v>
      </c>
    </row>
    <row r="46" spans="1:76" ht="11.45" customHeight="1">
      <c r="A46" s="7" t="s">
        <v>61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67163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1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1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67165</v>
      </c>
      <c r="BP46" s="10">
        <v>7335</v>
      </c>
      <c r="BQ46" s="10">
        <v>3240</v>
      </c>
      <c r="BR46" s="10" t="s">
        <v>173</v>
      </c>
      <c r="BS46" s="10" t="s">
        <v>173</v>
      </c>
      <c r="BT46" s="10">
        <v>10575</v>
      </c>
      <c r="BU46" s="10">
        <v>77740</v>
      </c>
      <c r="BV46" s="17">
        <v>154.49</v>
      </c>
      <c r="BW46" s="10">
        <v>-3245</v>
      </c>
      <c r="BX46" s="17">
        <v>74649.490000000005</v>
      </c>
    </row>
    <row r="47" spans="1:76" ht="11.45" customHeight="1">
      <c r="A47" s="7" t="s">
        <v>133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12728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12728</v>
      </c>
      <c r="BP47" s="9">
        <v>1072</v>
      </c>
      <c r="BQ47" s="9">
        <v>250</v>
      </c>
      <c r="BR47" s="9" t="s">
        <v>173</v>
      </c>
      <c r="BS47" s="9" t="s">
        <v>173</v>
      </c>
      <c r="BT47" s="9">
        <v>1322</v>
      </c>
      <c r="BU47" s="9">
        <v>14050</v>
      </c>
      <c r="BV47" s="16">
        <v>135.69</v>
      </c>
      <c r="BW47" s="9">
        <v>0</v>
      </c>
      <c r="BX47" s="16">
        <v>14185.69</v>
      </c>
    </row>
    <row r="48" spans="1:76" ht="11.45" customHeight="1">
      <c r="A48" s="7" t="s">
        <v>134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108152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27</v>
      </c>
      <c r="BE48" s="10">
        <v>927</v>
      </c>
      <c r="BF48" s="10">
        <v>102</v>
      </c>
      <c r="BG48" s="10">
        <v>69</v>
      </c>
      <c r="BH48" s="10">
        <v>10</v>
      </c>
      <c r="BI48" s="10">
        <v>2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109289</v>
      </c>
      <c r="BP48" s="10">
        <v>0</v>
      </c>
      <c r="BQ48" s="10">
        <v>0</v>
      </c>
      <c r="BR48" s="10" t="s">
        <v>173</v>
      </c>
      <c r="BS48" s="10" t="s">
        <v>173</v>
      </c>
      <c r="BT48" s="10">
        <v>0</v>
      </c>
      <c r="BU48" s="10">
        <v>109289</v>
      </c>
      <c r="BV48" s="17">
        <v>7588.26</v>
      </c>
      <c r="BW48" s="10">
        <v>0</v>
      </c>
      <c r="BX48" s="17">
        <v>116877.26</v>
      </c>
    </row>
    <row r="49" spans="1:76" ht="11.45" customHeight="1">
      <c r="A49" s="7" t="s">
        <v>64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27335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2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1289</v>
      </c>
      <c r="BE49" s="9">
        <v>120</v>
      </c>
      <c r="BF49" s="9">
        <v>3</v>
      </c>
      <c r="BG49" s="9">
        <v>111</v>
      </c>
      <c r="BH49" s="9">
        <v>32</v>
      </c>
      <c r="BI49" s="9">
        <v>7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28899</v>
      </c>
      <c r="BP49" s="9">
        <v>1359</v>
      </c>
      <c r="BQ49" s="9">
        <v>463</v>
      </c>
      <c r="BR49" s="9" t="s">
        <v>173</v>
      </c>
      <c r="BS49" s="9" t="s">
        <v>173</v>
      </c>
      <c r="BT49" s="9">
        <v>1822</v>
      </c>
      <c r="BU49" s="9">
        <v>30721</v>
      </c>
      <c r="BV49" s="16">
        <v>1745.9</v>
      </c>
      <c r="BW49" s="9">
        <v>4095</v>
      </c>
      <c r="BX49" s="16">
        <v>36561.9</v>
      </c>
    </row>
    <row r="50" spans="1:76" ht="11.45" customHeight="1">
      <c r="A50" s="7" t="s">
        <v>135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27770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27770</v>
      </c>
      <c r="BP50" s="10">
        <v>1829</v>
      </c>
      <c r="BQ50" s="10">
        <v>1290</v>
      </c>
      <c r="BR50" s="10" t="s">
        <v>173</v>
      </c>
      <c r="BS50" s="10" t="s">
        <v>173</v>
      </c>
      <c r="BT50" s="10">
        <v>3119</v>
      </c>
      <c r="BU50" s="10">
        <v>30889</v>
      </c>
      <c r="BV50" s="17">
        <v>1262.05</v>
      </c>
      <c r="BW50" s="10">
        <v>180</v>
      </c>
      <c r="BX50" s="17">
        <v>32331.05</v>
      </c>
    </row>
    <row r="51" spans="1:76" ht="11.45" customHeight="1">
      <c r="A51" s="7" t="s">
        <v>136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55413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55413</v>
      </c>
      <c r="BP51" s="9">
        <v>1883</v>
      </c>
      <c r="BQ51" s="9">
        <v>1650</v>
      </c>
      <c r="BR51" s="9" t="s">
        <v>173</v>
      </c>
      <c r="BS51" s="9" t="s">
        <v>173</v>
      </c>
      <c r="BT51" s="9">
        <v>3533</v>
      </c>
      <c r="BU51" s="9">
        <v>58946</v>
      </c>
      <c r="BV51" s="16">
        <v>5240.78</v>
      </c>
      <c r="BW51" s="9">
        <v>0</v>
      </c>
      <c r="BX51" s="16">
        <v>64186.78</v>
      </c>
    </row>
    <row r="52" spans="1:76" ht="11.45" customHeight="1">
      <c r="A52" s="7" t="s">
        <v>137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92796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186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30</v>
      </c>
      <c r="BE52" s="10">
        <v>47</v>
      </c>
      <c r="BF52" s="10">
        <v>45</v>
      </c>
      <c r="BG52" s="10">
        <v>75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93179</v>
      </c>
      <c r="BP52" s="10">
        <v>7953</v>
      </c>
      <c r="BQ52" s="10">
        <v>4307</v>
      </c>
      <c r="BR52" s="10" t="s">
        <v>173</v>
      </c>
      <c r="BS52" s="10" t="s">
        <v>173</v>
      </c>
      <c r="BT52" s="10">
        <v>12260</v>
      </c>
      <c r="BU52" s="10">
        <v>105439</v>
      </c>
      <c r="BV52" s="17">
        <v>1935.69</v>
      </c>
      <c r="BW52" s="10">
        <v>0</v>
      </c>
      <c r="BX52" s="17">
        <v>107374.69</v>
      </c>
    </row>
    <row r="53" spans="1:76" ht="11.45" customHeight="1">
      <c r="A53" s="7" t="s">
        <v>138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117104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117104</v>
      </c>
      <c r="BP53" s="9">
        <v>3304</v>
      </c>
      <c r="BQ53" s="9">
        <v>1841</v>
      </c>
      <c r="BR53" s="9" t="s">
        <v>173</v>
      </c>
      <c r="BS53" s="9" t="s">
        <v>173</v>
      </c>
      <c r="BT53" s="9">
        <v>5145</v>
      </c>
      <c r="BU53" s="9">
        <v>122249</v>
      </c>
      <c r="BV53" s="16">
        <v>3579.49</v>
      </c>
      <c r="BW53" s="9">
        <v>0</v>
      </c>
      <c r="BX53" s="16">
        <v>125828.49</v>
      </c>
    </row>
    <row r="54" spans="1:76" ht="11.45" customHeight="1">
      <c r="A54" s="7" t="s">
        <v>139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62951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62951</v>
      </c>
      <c r="BP54" s="10">
        <v>965</v>
      </c>
      <c r="BQ54" s="10">
        <v>221</v>
      </c>
      <c r="BR54" s="10" t="s">
        <v>173</v>
      </c>
      <c r="BS54" s="10" t="s">
        <v>173</v>
      </c>
      <c r="BT54" s="10">
        <v>1186</v>
      </c>
      <c r="BU54" s="10">
        <v>64137</v>
      </c>
      <c r="BV54" s="10">
        <v>13959</v>
      </c>
      <c r="BW54" s="10">
        <v>0</v>
      </c>
      <c r="BX54" s="10">
        <v>78096</v>
      </c>
    </row>
    <row r="55" spans="1:76" ht="11.45" customHeight="1">
      <c r="A55" s="7" t="s">
        <v>140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43195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43195</v>
      </c>
      <c r="BP55" s="9">
        <v>0</v>
      </c>
      <c r="BQ55" s="9">
        <v>0</v>
      </c>
      <c r="BR55" s="9" t="s">
        <v>173</v>
      </c>
      <c r="BS55" s="9" t="s">
        <v>173</v>
      </c>
      <c r="BT55" s="9">
        <v>0</v>
      </c>
      <c r="BU55" s="9">
        <v>43195</v>
      </c>
      <c r="BV55" s="16">
        <v>2807.81</v>
      </c>
      <c r="BW55" s="9">
        <v>0</v>
      </c>
      <c r="BX55" s="16">
        <v>46002.81</v>
      </c>
    </row>
    <row r="56" spans="1:76" ht="11.45" customHeight="1">
      <c r="A56" s="7" t="s">
        <v>71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175560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175560</v>
      </c>
      <c r="BP56" s="10">
        <v>0</v>
      </c>
      <c r="BQ56" s="10">
        <v>0</v>
      </c>
      <c r="BR56" s="10" t="s">
        <v>173</v>
      </c>
      <c r="BS56" s="10" t="s">
        <v>173</v>
      </c>
      <c r="BT56" s="10">
        <v>0</v>
      </c>
      <c r="BU56" s="10">
        <v>175560</v>
      </c>
      <c r="BV56" s="10">
        <v>0</v>
      </c>
      <c r="BW56" s="10">
        <v>0</v>
      </c>
      <c r="BX56" s="10">
        <v>175560</v>
      </c>
    </row>
    <row r="57" spans="1:76" ht="11.45" customHeight="1">
      <c r="A57" s="7" t="s">
        <v>141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144727</v>
      </c>
      <c r="AU57" s="9">
        <v>0</v>
      </c>
      <c r="AV57" s="9">
        <v>0</v>
      </c>
      <c r="AW57" s="9">
        <v>9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4085</v>
      </c>
      <c r="BE57" s="9">
        <v>583</v>
      </c>
      <c r="BF57" s="9">
        <v>133</v>
      </c>
      <c r="BG57" s="9">
        <v>159</v>
      </c>
      <c r="BH57" s="9">
        <v>134</v>
      </c>
      <c r="BI57" s="9">
        <v>83</v>
      </c>
      <c r="BJ57" s="9">
        <v>9</v>
      </c>
      <c r="BK57" s="9">
        <v>0</v>
      </c>
      <c r="BL57" s="9">
        <v>0</v>
      </c>
      <c r="BM57" s="9">
        <v>0</v>
      </c>
      <c r="BN57" s="9">
        <v>0</v>
      </c>
      <c r="BO57" s="9">
        <v>149922</v>
      </c>
      <c r="BP57" s="9">
        <v>0</v>
      </c>
      <c r="BQ57" s="9">
        <v>0</v>
      </c>
      <c r="BR57" s="9" t="s">
        <v>173</v>
      </c>
      <c r="BS57" s="9" t="s">
        <v>173</v>
      </c>
      <c r="BT57" s="9">
        <v>0</v>
      </c>
      <c r="BU57" s="9">
        <v>149922</v>
      </c>
      <c r="BV57" s="16">
        <v>2603.52</v>
      </c>
      <c r="BW57" s="9">
        <v>0</v>
      </c>
      <c r="BX57" s="16">
        <v>152525.51999999999</v>
      </c>
    </row>
    <row r="58" spans="1:76" ht="11.45" customHeight="1">
      <c r="A58" s="7" t="s">
        <v>142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182031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2887</v>
      </c>
      <c r="BE58" s="10">
        <v>56</v>
      </c>
      <c r="BF58" s="10">
        <v>0</v>
      </c>
      <c r="BG58" s="10">
        <v>11</v>
      </c>
      <c r="BH58" s="10">
        <v>25</v>
      </c>
      <c r="BI58" s="10">
        <v>0</v>
      </c>
      <c r="BJ58" s="10">
        <v>828</v>
      </c>
      <c r="BK58" s="10">
        <v>0</v>
      </c>
      <c r="BL58" s="10">
        <v>0</v>
      </c>
      <c r="BM58" s="10">
        <v>0</v>
      </c>
      <c r="BN58" s="10">
        <v>0</v>
      </c>
      <c r="BO58" s="10">
        <v>185838</v>
      </c>
      <c r="BP58" s="10">
        <v>8692</v>
      </c>
      <c r="BQ58" s="10">
        <v>4797</v>
      </c>
      <c r="BR58" s="10" t="s">
        <v>173</v>
      </c>
      <c r="BS58" s="10" t="s">
        <v>173</v>
      </c>
      <c r="BT58" s="10">
        <v>13489</v>
      </c>
      <c r="BU58" s="10">
        <v>199327</v>
      </c>
      <c r="BV58" s="17">
        <v>21007.43</v>
      </c>
      <c r="BW58" s="10">
        <v>0</v>
      </c>
      <c r="BX58" s="17">
        <v>220334.43</v>
      </c>
    </row>
    <row r="59" spans="1:76" ht="11.45" customHeight="1">
      <c r="A59" s="7" t="s">
        <v>143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66074</v>
      </c>
      <c r="AW59" s="9">
        <v>118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1101</v>
      </c>
      <c r="BE59" s="9">
        <v>10</v>
      </c>
      <c r="BF59" s="9">
        <v>332</v>
      </c>
      <c r="BG59" s="9">
        <v>0</v>
      </c>
      <c r="BH59" s="9">
        <v>104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67739</v>
      </c>
      <c r="BP59" s="9">
        <v>7355</v>
      </c>
      <c r="BQ59" s="9">
        <v>4938</v>
      </c>
      <c r="BR59" s="9" t="s">
        <v>173</v>
      </c>
      <c r="BS59" s="9" t="s">
        <v>173</v>
      </c>
      <c r="BT59" s="9">
        <v>12293</v>
      </c>
      <c r="BU59" s="9">
        <v>80032</v>
      </c>
      <c r="BV59" s="16">
        <v>2588.23</v>
      </c>
      <c r="BW59" s="9">
        <v>0</v>
      </c>
      <c r="BX59" s="16">
        <v>82620.23</v>
      </c>
    </row>
    <row r="60" spans="1:76" ht="11.45" customHeight="1">
      <c r="A60" s="7" t="s">
        <v>144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65195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88</v>
      </c>
      <c r="BE60" s="10">
        <v>6</v>
      </c>
      <c r="BF60" s="10">
        <v>0</v>
      </c>
      <c r="BG60" s="10">
        <v>0</v>
      </c>
      <c r="BH60" s="10">
        <v>10</v>
      </c>
      <c r="BI60" s="10">
        <v>0</v>
      </c>
      <c r="BJ60" s="10">
        <v>5</v>
      </c>
      <c r="BK60" s="10">
        <v>0</v>
      </c>
      <c r="BL60" s="10">
        <v>0</v>
      </c>
      <c r="BM60" s="10">
        <v>0</v>
      </c>
      <c r="BN60" s="10">
        <v>0</v>
      </c>
      <c r="BO60" s="10">
        <v>65304</v>
      </c>
      <c r="BP60" s="10">
        <v>4387</v>
      </c>
      <c r="BQ60" s="10">
        <v>3087</v>
      </c>
      <c r="BR60" s="10" t="s">
        <v>173</v>
      </c>
      <c r="BS60" s="10" t="s">
        <v>173</v>
      </c>
      <c r="BT60" s="10">
        <v>7474</v>
      </c>
      <c r="BU60" s="10">
        <v>72778</v>
      </c>
      <c r="BV60" s="17">
        <v>906.4</v>
      </c>
      <c r="BW60" s="10">
        <v>0</v>
      </c>
      <c r="BX60" s="17">
        <v>73684.399999999994</v>
      </c>
    </row>
    <row r="61" spans="1:76" ht="11.45" customHeight="1">
      <c r="A61" s="7" t="s">
        <v>145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19058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19058</v>
      </c>
      <c r="BP61" s="9">
        <v>4308</v>
      </c>
      <c r="BQ61" s="9">
        <v>1991</v>
      </c>
      <c r="BR61" s="9" t="s">
        <v>173</v>
      </c>
      <c r="BS61" s="9" t="s">
        <v>173</v>
      </c>
      <c r="BT61" s="9">
        <v>6299</v>
      </c>
      <c r="BU61" s="9">
        <v>25357</v>
      </c>
      <c r="BV61" s="16">
        <v>750.95</v>
      </c>
      <c r="BW61" s="9">
        <v>0</v>
      </c>
      <c r="BX61" s="16">
        <v>26107.95</v>
      </c>
    </row>
    <row r="62" spans="1:76" ht="11.45" customHeight="1">
      <c r="A62" s="7" t="s">
        <v>146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145</v>
      </c>
      <c r="AX62" s="10">
        <v>0</v>
      </c>
      <c r="AY62" s="10">
        <v>15109</v>
      </c>
      <c r="AZ62" s="10">
        <v>0</v>
      </c>
      <c r="BA62" s="10">
        <v>0</v>
      </c>
      <c r="BB62" s="10">
        <v>0</v>
      </c>
      <c r="BC62" s="10">
        <v>0</v>
      </c>
      <c r="BD62" s="10">
        <v>556</v>
      </c>
      <c r="BE62" s="10">
        <v>24</v>
      </c>
      <c r="BF62" s="10">
        <v>725</v>
      </c>
      <c r="BG62" s="10">
        <v>139</v>
      </c>
      <c r="BH62" s="10">
        <v>30</v>
      </c>
      <c r="BI62" s="10">
        <v>4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16732</v>
      </c>
      <c r="BP62" s="10">
        <v>37</v>
      </c>
      <c r="BQ62" s="10">
        <v>3</v>
      </c>
      <c r="BR62" s="10" t="s">
        <v>173</v>
      </c>
      <c r="BS62" s="10" t="s">
        <v>173</v>
      </c>
      <c r="BT62" s="10">
        <v>40</v>
      </c>
      <c r="BU62" s="10">
        <v>16772</v>
      </c>
      <c r="BV62" s="17">
        <v>1032.78</v>
      </c>
      <c r="BW62" s="10">
        <v>0</v>
      </c>
      <c r="BX62" s="17">
        <v>17804.78</v>
      </c>
    </row>
    <row r="63" spans="1:76" ht="11.45" customHeight="1">
      <c r="A63" s="7" t="s">
        <v>147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52</v>
      </c>
      <c r="AX63" s="9">
        <v>0</v>
      </c>
      <c r="AY63" s="9">
        <v>0</v>
      </c>
      <c r="AZ63" s="9">
        <v>60888</v>
      </c>
      <c r="BA63" s="9">
        <v>0</v>
      </c>
      <c r="BB63" s="9">
        <v>0</v>
      </c>
      <c r="BC63" s="9">
        <v>0</v>
      </c>
      <c r="BD63" s="9">
        <v>328</v>
      </c>
      <c r="BE63" s="9">
        <v>24</v>
      </c>
      <c r="BF63" s="9">
        <v>40</v>
      </c>
      <c r="BG63" s="9">
        <v>22</v>
      </c>
      <c r="BH63" s="9">
        <v>55</v>
      </c>
      <c r="BI63" s="9">
        <v>12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61421</v>
      </c>
      <c r="BP63" s="9">
        <v>11795</v>
      </c>
      <c r="BQ63" s="9">
        <v>4647</v>
      </c>
      <c r="BR63" s="9" t="s">
        <v>173</v>
      </c>
      <c r="BS63" s="9" t="s">
        <v>173</v>
      </c>
      <c r="BT63" s="9">
        <v>16442</v>
      </c>
      <c r="BU63" s="9">
        <v>77863</v>
      </c>
      <c r="BV63" s="16">
        <v>3635.92</v>
      </c>
      <c r="BW63" s="9">
        <v>0</v>
      </c>
      <c r="BX63" s="16">
        <v>81498.92</v>
      </c>
    </row>
    <row r="64" spans="1:76" ht="11.45" customHeight="1">
      <c r="A64" s="7" t="s">
        <v>148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115</v>
      </c>
      <c r="AX64" s="10">
        <v>0</v>
      </c>
      <c r="AY64" s="10">
        <v>0</v>
      </c>
      <c r="AZ64" s="10">
        <v>0</v>
      </c>
      <c r="BA64" s="10">
        <v>39811</v>
      </c>
      <c r="BB64" s="10">
        <v>0</v>
      </c>
      <c r="BC64" s="10">
        <v>0</v>
      </c>
      <c r="BD64" s="10">
        <v>1009</v>
      </c>
      <c r="BE64" s="10">
        <v>334</v>
      </c>
      <c r="BF64" s="10">
        <v>349</v>
      </c>
      <c r="BG64" s="10">
        <v>142</v>
      </c>
      <c r="BH64" s="10">
        <v>34</v>
      </c>
      <c r="BI64" s="10">
        <v>34</v>
      </c>
      <c r="BJ64" s="10">
        <v>18</v>
      </c>
      <c r="BK64" s="10">
        <v>0</v>
      </c>
      <c r="BL64" s="10">
        <v>0</v>
      </c>
      <c r="BM64" s="10">
        <v>0</v>
      </c>
      <c r="BN64" s="10">
        <v>0</v>
      </c>
      <c r="BO64" s="10">
        <v>41846</v>
      </c>
      <c r="BP64" s="10">
        <v>0</v>
      </c>
      <c r="BQ64" s="10">
        <v>0</v>
      </c>
      <c r="BR64" s="10" t="s">
        <v>173</v>
      </c>
      <c r="BS64" s="10" t="s">
        <v>173</v>
      </c>
      <c r="BT64" s="10">
        <v>0</v>
      </c>
      <c r="BU64" s="10">
        <v>41846</v>
      </c>
      <c r="BV64" s="17">
        <v>459.47</v>
      </c>
      <c r="BW64" s="10">
        <v>0</v>
      </c>
      <c r="BX64" s="17">
        <v>42305.47</v>
      </c>
    </row>
    <row r="65" spans="1:76" ht="11.45" customHeight="1">
      <c r="A65" s="7" t="s">
        <v>149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7488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7488</v>
      </c>
      <c r="BP65" s="9">
        <v>0</v>
      </c>
      <c r="BQ65" s="9">
        <v>0</v>
      </c>
      <c r="BR65" s="9" t="s">
        <v>173</v>
      </c>
      <c r="BS65" s="9" t="s">
        <v>173</v>
      </c>
      <c r="BT65" s="9">
        <v>0</v>
      </c>
      <c r="BU65" s="9">
        <v>7488</v>
      </c>
      <c r="BV65" s="16">
        <v>482.63</v>
      </c>
      <c r="BW65" s="9">
        <v>0</v>
      </c>
      <c r="BX65" s="16">
        <v>7970.63</v>
      </c>
    </row>
    <row r="66" spans="1:76" ht="11.45" customHeight="1">
      <c r="A66" s="7" t="s">
        <v>150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973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87204</v>
      </c>
      <c r="BD66" s="10">
        <v>327</v>
      </c>
      <c r="BE66" s="10">
        <v>396</v>
      </c>
      <c r="BF66" s="10">
        <v>5</v>
      </c>
      <c r="BG66" s="10">
        <v>554</v>
      </c>
      <c r="BH66" s="10">
        <v>207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89666</v>
      </c>
      <c r="BP66" s="10">
        <v>11703</v>
      </c>
      <c r="BQ66" s="10">
        <v>7857</v>
      </c>
      <c r="BR66" s="10" t="s">
        <v>173</v>
      </c>
      <c r="BS66" s="10" t="s">
        <v>173</v>
      </c>
      <c r="BT66" s="10">
        <v>19560</v>
      </c>
      <c r="BU66" s="10">
        <v>109226</v>
      </c>
      <c r="BV66" s="17">
        <v>2098.73</v>
      </c>
      <c r="BW66" s="10">
        <v>0</v>
      </c>
      <c r="BX66" s="17">
        <v>111324.73</v>
      </c>
    </row>
    <row r="67" spans="1:76" ht="11.45" customHeight="1">
      <c r="A67" s="7" t="s">
        <v>151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1384</v>
      </c>
      <c r="BE67" s="9">
        <v>539</v>
      </c>
      <c r="BF67" s="9">
        <v>163022</v>
      </c>
      <c r="BG67" s="9">
        <v>245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165190</v>
      </c>
      <c r="BP67" s="9">
        <v>618</v>
      </c>
      <c r="BQ67" s="9">
        <v>229</v>
      </c>
      <c r="BR67" s="9" t="s">
        <v>173</v>
      </c>
      <c r="BS67" s="9" t="s">
        <v>173</v>
      </c>
      <c r="BT67" s="9">
        <v>847</v>
      </c>
      <c r="BU67" s="9">
        <v>166037</v>
      </c>
      <c r="BV67" s="16">
        <v>80.45</v>
      </c>
      <c r="BW67" s="9">
        <v>0</v>
      </c>
      <c r="BX67" s="16">
        <v>166117.45000000001</v>
      </c>
    </row>
    <row r="68" spans="1:76" ht="11.45" customHeight="1">
      <c r="A68" s="7" t="s">
        <v>152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897</v>
      </c>
      <c r="BG68" s="10">
        <v>81622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82519</v>
      </c>
      <c r="BP68" s="10">
        <v>0</v>
      </c>
      <c r="BQ68" s="10">
        <v>0</v>
      </c>
      <c r="BR68" s="10" t="s">
        <v>173</v>
      </c>
      <c r="BS68" s="10" t="s">
        <v>173</v>
      </c>
      <c r="BT68" s="10">
        <v>0</v>
      </c>
      <c r="BU68" s="10">
        <v>82519</v>
      </c>
      <c r="BV68" s="10">
        <v>1193</v>
      </c>
      <c r="BW68" s="10">
        <v>0</v>
      </c>
      <c r="BX68" s="10">
        <v>83712</v>
      </c>
    </row>
    <row r="69" spans="1:76" ht="11.45" customHeight="1">
      <c r="A69" s="7" t="s">
        <v>153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10</v>
      </c>
      <c r="BF69" s="9">
        <v>0</v>
      </c>
      <c r="BG69" s="9">
        <v>0</v>
      </c>
      <c r="BH69" s="9">
        <v>27165</v>
      </c>
      <c r="BI69" s="9">
        <v>163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27338</v>
      </c>
      <c r="BP69" s="9">
        <v>115</v>
      </c>
      <c r="BQ69" s="9">
        <v>725</v>
      </c>
      <c r="BR69" s="9" t="s">
        <v>173</v>
      </c>
      <c r="BS69" s="9" t="s">
        <v>173</v>
      </c>
      <c r="BT69" s="9">
        <v>840</v>
      </c>
      <c r="BU69" s="9">
        <v>28178</v>
      </c>
      <c r="BV69" s="16">
        <v>4723.13</v>
      </c>
      <c r="BW69" s="9">
        <v>0</v>
      </c>
      <c r="BX69" s="16">
        <v>32901.129999999997</v>
      </c>
    </row>
    <row r="70" spans="1:76" ht="11.45" customHeight="1">
      <c r="A70" s="7" t="s">
        <v>154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12</v>
      </c>
      <c r="BE70" s="10">
        <v>6</v>
      </c>
      <c r="BF70" s="10">
        <v>0</v>
      </c>
      <c r="BG70" s="10">
        <v>0</v>
      </c>
      <c r="BH70" s="10">
        <v>11</v>
      </c>
      <c r="BI70" s="10">
        <v>25226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25255</v>
      </c>
      <c r="BP70" s="10">
        <v>0</v>
      </c>
      <c r="BQ70" s="10">
        <v>0</v>
      </c>
      <c r="BR70" s="10" t="s">
        <v>173</v>
      </c>
      <c r="BS70" s="10" t="s">
        <v>173</v>
      </c>
      <c r="BT70" s="10">
        <v>0</v>
      </c>
      <c r="BU70" s="10">
        <v>25255</v>
      </c>
      <c r="BV70" s="17">
        <v>717.72</v>
      </c>
      <c r="BW70" s="10">
        <v>0</v>
      </c>
      <c r="BX70" s="17">
        <v>25972.720000000001</v>
      </c>
    </row>
    <row r="71" spans="1:76" ht="11.45" customHeight="1">
      <c r="A71" s="7" t="s">
        <v>155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16473</v>
      </c>
      <c r="BK71" s="9">
        <v>0</v>
      </c>
      <c r="BL71" s="9">
        <v>0</v>
      </c>
      <c r="BM71" s="9">
        <v>0</v>
      </c>
      <c r="BN71" s="9">
        <v>0</v>
      </c>
      <c r="BO71" s="9">
        <v>16473</v>
      </c>
      <c r="BP71" s="9">
        <v>0</v>
      </c>
      <c r="BQ71" s="9">
        <v>0</v>
      </c>
      <c r="BR71" s="9" t="s">
        <v>173</v>
      </c>
      <c r="BS71" s="9" t="s">
        <v>173</v>
      </c>
      <c r="BT71" s="9">
        <v>0</v>
      </c>
      <c r="BU71" s="9">
        <v>16473</v>
      </c>
      <c r="BV71" s="9">
        <v>0</v>
      </c>
      <c r="BW71" s="9">
        <v>0</v>
      </c>
      <c r="BX71" s="9">
        <v>16473</v>
      </c>
    </row>
    <row r="72" spans="1:76" ht="11.45" customHeight="1">
      <c r="A72" s="7" t="s">
        <v>156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9619</v>
      </c>
      <c r="BL72" s="10">
        <v>0</v>
      </c>
      <c r="BM72" s="10">
        <v>0</v>
      </c>
      <c r="BN72" s="10">
        <v>0</v>
      </c>
      <c r="BO72" s="10">
        <v>9619</v>
      </c>
      <c r="BP72" s="10">
        <v>0</v>
      </c>
      <c r="BQ72" s="10">
        <v>0</v>
      </c>
      <c r="BR72" s="10" t="s">
        <v>173</v>
      </c>
      <c r="BS72" s="10" t="s">
        <v>173</v>
      </c>
      <c r="BT72" s="10">
        <v>0</v>
      </c>
      <c r="BU72" s="10">
        <v>9619</v>
      </c>
      <c r="BV72" s="17">
        <v>878.12</v>
      </c>
      <c r="BW72" s="10">
        <v>0</v>
      </c>
      <c r="BX72" s="17">
        <v>10497.12</v>
      </c>
    </row>
    <row r="73" spans="1:76" ht="11.45" customHeight="1">
      <c r="A73" s="7" t="s">
        <v>90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100</v>
      </c>
      <c r="BE73" s="9">
        <v>10</v>
      </c>
      <c r="BF73" s="9">
        <v>0</v>
      </c>
      <c r="BG73" s="9">
        <v>94</v>
      </c>
      <c r="BH73" s="9">
        <v>0</v>
      </c>
      <c r="BI73" s="9">
        <v>0</v>
      </c>
      <c r="BJ73" s="9">
        <v>0</v>
      </c>
      <c r="BK73" s="9">
        <v>0</v>
      </c>
      <c r="BL73" s="9">
        <v>17323</v>
      </c>
      <c r="BM73" s="9">
        <v>0</v>
      </c>
      <c r="BN73" s="9">
        <v>0</v>
      </c>
      <c r="BO73" s="9">
        <v>17527</v>
      </c>
      <c r="BP73" s="9">
        <v>1242</v>
      </c>
      <c r="BQ73" s="9">
        <v>1208</v>
      </c>
      <c r="BR73" s="9" t="s">
        <v>173</v>
      </c>
      <c r="BS73" s="9" t="s">
        <v>173</v>
      </c>
      <c r="BT73" s="9">
        <v>2450</v>
      </c>
      <c r="BU73" s="9">
        <v>19977</v>
      </c>
      <c r="BV73" s="16">
        <v>1840.82</v>
      </c>
      <c r="BW73" s="9">
        <v>0</v>
      </c>
      <c r="BX73" s="16">
        <v>21817.82</v>
      </c>
    </row>
    <row r="74" spans="1:76" ht="11.45" customHeight="1">
      <c r="A74" s="7" t="s">
        <v>157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3381</v>
      </c>
      <c r="BN74" s="10">
        <v>0</v>
      </c>
      <c r="BO74" s="10">
        <v>3381</v>
      </c>
      <c r="BP74" s="10">
        <v>0</v>
      </c>
      <c r="BQ74" s="10">
        <v>0</v>
      </c>
      <c r="BR74" s="10" t="s">
        <v>173</v>
      </c>
      <c r="BS74" s="10" t="s">
        <v>173</v>
      </c>
      <c r="BT74" s="10">
        <v>0</v>
      </c>
      <c r="BU74" s="10">
        <v>3381</v>
      </c>
      <c r="BV74" s="10">
        <v>0</v>
      </c>
      <c r="BW74" s="10">
        <v>0</v>
      </c>
      <c r="BX74" s="10">
        <v>3381</v>
      </c>
    </row>
    <row r="75" spans="1:76" ht="11.45" customHeight="1">
      <c r="A75" s="7" t="s">
        <v>158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 t="s">
        <v>173</v>
      </c>
      <c r="BS75" s="9" t="s">
        <v>173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</row>
    <row r="76" spans="1:76" ht="11.45" customHeight="1">
      <c r="A76" s="7" t="s">
        <v>159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193945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193945</v>
      </c>
      <c r="BP76" s="10">
        <v>0</v>
      </c>
      <c r="BQ76" s="10">
        <v>0</v>
      </c>
      <c r="BR76" s="10" t="s">
        <v>173</v>
      </c>
      <c r="BS76" s="10" t="s">
        <v>173</v>
      </c>
      <c r="BT76" s="10">
        <v>0</v>
      </c>
      <c r="BU76" s="10">
        <v>193945</v>
      </c>
      <c r="BV76" s="10">
        <v>0</v>
      </c>
      <c r="BW76" s="10">
        <v>0</v>
      </c>
      <c r="BX76" s="10">
        <v>193945</v>
      </c>
    </row>
    <row r="77" spans="1:76" ht="11.45" customHeight="1">
      <c r="A77" s="7" t="s">
        <v>160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6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607</v>
      </c>
      <c r="BE77" s="9">
        <v>132444</v>
      </c>
      <c r="BF77" s="9">
        <v>1041</v>
      </c>
      <c r="BG77" s="9">
        <v>146</v>
      </c>
      <c r="BH77" s="9">
        <v>7</v>
      </c>
      <c r="BI77" s="9">
        <v>0</v>
      </c>
      <c r="BJ77" s="9">
        <v>523</v>
      </c>
      <c r="BK77" s="9">
        <v>0</v>
      </c>
      <c r="BL77" s="9">
        <v>0</v>
      </c>
      <c r="BM77" s="9">
        <v>0</v>
      </c>
      <c r="BN77" s="9">
        <v>0</v>
      </c>
      <c r="BO77" s="9">
        <v>134774</v>
      </c>
      <c r="BP77" s="9">
        <v>0</v>
      </c>
      <c r="BQ77" s="9">
        <v>0</v>
      </c>
      <c r="BR77" s="9" t="s">
        <v>173</v>
      </c>
      <c r="BS77" s="9" t="s">
        <v>173</v>
      </c>
      <c r="BT77" s="9">
        <v>0</v>
      </c>
      <c r="BU77" s="9">
        <v>134774</v>
      </c>
      <c r="BV77" s="16">
        <v>736.73</v>
      </c>
      <c r="BW77" s="9">
        <v>0</v>
      </c>
      <c r="BX77" s="16">
        <v>135510.73000000001</v>
      </c>
    </row>
    <row r="78" spans="1:76" ht="11.45" customHeight="1">
      <c r="A78" s="7" t="s">
        <v>20</v>
      </c>
      <c r="B78" s="10">
        <v>77726</v>
      </c>
      <c r="C78" s="10">
        <v>6257</v>
      </c>
      <c r="D78" s="10">
        <v>2391</v>
      </c>
      <c r="E78" s="10">
        <v>4613</v>
      </c>
      <c r="F78" s="10">
        <v>162741</v>
      </c>
      <c r="G78" s="10">
        <v>16431</v>
      </c>
      <c r="H78" s="10">
        <v>10612</v>
      </c>
      <c r="I78" s="10">
        <v>16399</v>
      </c>
      <c r="J78" s="10">
        <v>8859</v>
      </c>
      <c r="K78" s="10">
        <v>34118</v>
      </c>
      <c r="L78" s="10">
        <v>65443</v>
      </c>
      <c r="M78" s="10">
        <v>26911</v>
      </c>
      <c r="N78" s="10">
        <v>30478</v>
      </c>
      <c r="O78" s="10">
        <v>23663</v>
      </c>
      <c r="P78" s="10">
        <v>32564</v>
      </c>
      <c r="Q78" s="10">
        <v>52488</v>
      </c>
      <c r="R78" s="10">
        <v>26379</v>
      </c>
      <c r="S78" s="10">
        <v>21107</v>
      </c>
      <c r="T78" s="10">
        <v>37684</v>
      </c>
      <c r="U78" s="10">
        <v>67188</v>
      </c>
      <c r="V78" s="10">
        <v>75101</v>
      </c>
      <c r="W78" s="10">
        <v>15953</v>
      </c>
      <c r="X78" s="10">
        <v>55699</v>
      </c>
      <c r="Y78" s="10">
        <v>112958</v>
      </c>
      <c r="Z78" s="10">
        <v>8978</v>
      </c>
      <c r="AA78" s="10">
        <v>28975</v>
      </c>
      <c r="AB78" s="10">
        <v>284900</v>
      </c>
      <c r="AC78" s="10">
        <v>52535</v>
      </c>
      <c r="AD78" s="10">
        <v>228806</v>
      </c>
      <c r="AE78" s="17">
        <v>150178.72</v>
      </c>
      <c r="AF78" s="10">
        <v>91283</v>
      </c>
      <c r="AG78" s="10">
        <v>15661</v>
      </c>
      <c r="AH78" s="10">
        <v>19878</v>
      </c>
      <c r="AI78" s="10">
        <v>67163</v>
      </c>
      <c r="AJ78" s="10">
        <v>12728</v>
      </c>
      <c r="AK78" s="10">
        <v>108152</v>
      </c>
      <c r="AL78" s="10">
        <v>27335</v>
      </c>
      <c r="AM78" s="10">
        <v>27770</v>
      </c>
      <c r="AN78" s="10">
        <v>55413</v>
      </c>
      <c r="AO78" s="10">
        <v>92796</v>
      </c>
      <c r="AP78" s="10">
        <v>117104</v>
      </c>
      <c r="AQ78" s="10">
        <v>62951</v>
      </c>
      <c r="AR78" s="10">
        <v>43195</v>
      </c>
      <c r="AS78" s="10">
        <v>175560</v>
      </c>
      <c r="AT78" s="10">
        <v>144727</v>
      </c>
      <c r="AU78" s="10">
        <v>182031</v>
      </c>
      <c r="AV78" s="10">
        <v>66074</v>
      </c>
      <c r="AW78" s="10">
        <v>67140</v>
      </c>
      <c r="AX78" s="10">
        <v>19058</v>
      </c>
      <c r="AY78" s="10">
        <v>15109</v>
      </c>
      <c r="AZ78" s="10">
        <v>60888</v>
      </c>
      <c r="BA78" s="10">
        <v>39811</v>
      </c>
      <c r="BB78" s="10">
        <v>7488</v>
      </c>
      <c r="BC78" s="10">
        <v>87204</v>
      </c>
      <c r="BD78" s="10">
        <v>220720</v>
      </c>
      <c r="BE78" s="10">
        <v>135715</v>
      </c>
      <c r="BF78" s="10">
        <v>166808</v>
      </c>
      <c r="BG78" s="10">
        <v>83810</v>
      </c>
      <c r="BH78" s="10">
        <v>28233</v>
      </c>
      <c r="BI78" s="10">
        <v>25543</v>
      </c>
      <c r="BJ78" s="10">
        <v>17856</v>
      </c>
      <c r="BK78" s="10">
        <v>9619</v>
      </c>
      <c r="BL78" s="10">
        <v>17323</v>
      </c>
      <c r="BM78" s="10">
        <v>3381</v>
      </c>
      <c r="BN78" s="10">
        <v>0</v>
      </c>
      <c r="BO78" s="17">
        <v>4053662.72</v>
      </c>
      <c r="BP78" s="17">
        <v>416722.55</v>
      </c>
      <c r="BQ78" s="17">
        <v>286635.74</v>
      </c>
      <c r="BR78" s="10" t="s">
        <v>173</v>
      </c>
      <c r="BS78" s="10" t="s">
        <v>173</v>
      </c>
      <c r="BT78" s="17">
        <v>703358.3</v>
      </c>
      <c r="BU78" s="17">
        <v>4757021.0199999996</v>
      </c>
      <c r="BV78" s="10">
        <v>251113</v>
      </c>
      <c r="BW78" s="10">
        <v>0</v>
      </c>
      <c r="BX78" s="17">
        <v>5008134.0199999996</v>
      </c>
    </row>
    <row r="79" spans="1:76" s="23" customFormat="1" ht="11.45" customHeight="1">
      <c r="A79" s="20" t="s">
        <v>161</v>
      </c>
      <c r="B79" s="21" t="s">
        <v>173</v>
      </c>
      <c r="C79" s="21" t="s">
        <v>173</v>
      </c>
      <c r="D79" s="21" t="s">
        <v>173</v>
      </c>
      <c r="E79" s="21" t="s">
        <v>173</v>
      </c>
      <c r="F79" s="21" t="s">
        <v>173</v>
      </c>
      <c r="G79" s="21" t="s">
        <v>173</v>
      </c>
      <c r="H79" s="21" t="s">
        <v>173</v>
      </c>
      <c r="I79" s="21" t="s">
        <v>173</v>
      </c>
      <c r="J79" s="21" t="s">
        <v>173</v>
      </c>
      <c r="K79" s="21" t="s">
        <v>173</v>
      </c>
      <c r="L79" s="21" t="s">
        <v>173</v>
      </c>
      <c r="M79" s="21" t="s">
        <v>173</v>
      </c>
      <c r="N79" s="21" t="s">
        <v>173</v>
      </c>
      <c r="O79" s="21" t="s">
        <v>173</v>
      </c>
      <c r="P79" s="21" t="s">
        <v>173</v>
      </c>
      <c r="Q79" s="21" t="s">
        <v>173</v>
      </c>
      <c r="R79" s="21" t="s">
        <v>173</v>
      </c>
      <c r="S79" s="21" t="s">
        <v>173</v>
      </c>
      <c r="T79" s="21" t="s">
        <v>173</v>
      </c>
      <c r="U79" s="21" t="s">
        <v>173</v>
      </c>
      <c r="V79" s="21" t="s">
        <v>173</v>
      </c>
      <c r="W79" s="21" t="s">
        <v>173</v>
      </c>
      <c r="X79" s="21" t="s">
        <v>173</v>
      </c>
      <c r="Y79" s="21" t="s">
        <v>173</v>
      </c>
      <c r="Z79" s="21" t="s">
        <v>173</v>
      </c>
      <c r="AA79" s="21" t="s">
        <v>173</v>
      </c>
      <c r="AB79" s="21" t="s">
        <v>173</v>
      </c>
      <c r="AC79" s="21" t="s">
        <v>173</v>
      </c>
      <c r="AD79" s="21" t="s">
        <v>173</v>
      </c>
      <c r="AE79" s="21" t="s">
        <v>173</v>
      </c>
      <c r="AF79" s="21" t="s">
        <v>173</v>
      </c>
      <c r="AG79" s="21" t="s">
        <v>173</v>
      </c>
      <c r="AH79" s="21" t="s">
        <v>173</v>
      </c>
      <c r="AI79" s="21" t="s">
        <v>173</v>
      </c>
      <c r="AJ79" s="21" t="s">
        <v>173</v>
      </c>
      <c r="AK79" s="21" t="s">
        <v>173</v>
      </c>
      <c r="AL79" s="21" t="s">
        <v>173</v>
      </c>
      <c r="AM79" s="21" t="s">
        <v>173</v>
      </c>
      <c r="AN79" s="21" t="s">
        <v>173</v>
      </c>
      <c r="AO79" s="21" t="s">
        <v>173</v>
      </c>
      <c r="AP79" s="21" t="s">
        <v>173</v>
      </c>
      <c r="AQ79" s="21" t="s">
        <v>173</v>
      </c>
      <c r="AR79" s="21" t="s">
        <v>173</v>
      </c>
      <c r="AS79" s="21" t="s">
        <v>173</v>
      </c>
      <c r="AT79" s="21" t="s">
        <v>173</v>
      </c>
      <c r="AU79" s="21" t="s">
        <v>173</v>
      </c>
      <c r="AV79" s="21" t="s">
        <v>173</v>
      </c>
      <c r="AW79" s="21" t="s">
        <v>173</v>
      </c>
      <c r="AX79" s="21" t="s">
        <v>173</v>
      </c>
      <c r="AY79" s="21" t="s">
        <v>173</v>
      </c>
      <c r="AZ79" s="21" t="s">
        <v>173</v>
      </c>
      <c r="BA79" s="21" t="s">
        <v>173</v>
      </c>
      <c r="BB79" s="21" t="s">
        <v>173</v>
      </c>
      <c r="BC79" s="21" t="s">
        <v>173</v>
      </c>
      <c r="BD79" s="21" t="s">
        <v>173</v>
      </c>
      <c r="BE79" s="21" t="s">
        <v>173</v>
      </c>
      <c r="BF79" s="21" t="s">
        <v>173</v>
      </c>
      <c r="BG79" s="21" t="s">
        <v>173</v>
      </c>
      <c r="BH79" s="21" t="s">
        <v>173</v>
      </c>
      <c r="BI79" s="21" t="s">
        <v>173</v>
      </c>
      <c r="BJ79" s="21" t="s">
        <v>173</v>
      </c>
      <c r="BK79" s="21" t="s">
        <v>173</v>
      </c>
      <c r="BL79" s="21" t="s">
        <v>173</v>
      </c>
      <c r="BM79" s="21" t="s">
        <v>173</v>
      </c>
      <c r="BN79" s="21" t="s">
        <v>173</v>
      </c>
      <c r="BO79" s="21" t="s">
        <v>173</v>
      </c>
      <c r="BP79" s="22">
        <v>-2213.5500000000002</v>
      </c>
      <c r="BQ79" s="22">
        <v>-3492.74</v>
      </c>
      <c r="BR79" s="21" t="s">
        <v>173</v>
      </c>
      <c r="BS79" s="21" t="s">
        <v>173</v>
      </c>
      <c r="BT79" s="22">
        <v>-5706.3</v>
      </c>
      <c r="BU79" s="22">
        <v>-5706.3</v>
      </c>
      <c r="BV79" s="21" t="s">
        <v>173</v>
      </c>
      <c r="BW79" s="21" t="s">
        <v>173</v>
      </c>
      <c r="BX79" s="22">
        <v>-5706.3</v>
      </c>
    </row>
    <row r="80" spans="1:76" ht="11.45" customHeight="1">
      <c r="A80" s="7" t="s">
        <v>162</v>
      </c>
      <c r="B80" s="10" t="s">
        <v>173</v>
      </c>
      <c r="C80" s="10" t="s">
        <v>173</v>
      </c>
      <c r="D80" s="10" t="s">
        <v>173</v>
      </c>
      <c r="E80" s="10" t="s">
        <v>173</v>
      </c>
      <c r="F80" s="10" t="s">
        <v>173</v>
      </c>
      <c r="G80" s="10" t="s">
        <v>173</v>
      </c>
      <c r="H80" s="10" t="s">
        <v>173</v>
      </c>
      <c r="I80" s="10" t="s">
        <v>173</v>
      </c>
      <c r="J80" s="10" t="s">
        <v>173</v>
      </c>
      <c r="K80" s="10" t="s">
        <v>173</v>
      </c>
      <c r="L80" s="10" t="s">
        <v>173</v>
      </c>
      <c r="M80" s="10" t="s">
        <v>173</v>
      </c>
      <c r="N80" s="10" t="s">
        <v>173</v>
      </c>
      <c r="O80" s="10" t="s">
        <v>173</v>
      </c>
      <c r="P80" s="10" t="s">
        <v>173</v>
      </c>
      <c r="Q80" s="10" t="s">
        <v>173</v>
      </c>
      <c r="R80" s="10" t="s">
        <v>173</v>
      </c>
      <c r="S80" s="10" t="s">
        <v>173</v>
      </c>
      <c r="T80" s="10" t="s">
        <v>173</v>
      </c>
      <c r="U80" s="10" t="s">
        <v>173</v>
      </c>
      <c r="V80" s="10" t="s">
        <v>173</v>
      </c>
      <c r="W80" s="10" t="s">
        <v>173</v>
      </c>
      <c r="X80" s="10" t="s">
        <v>173</v>
      </c>
      <c r="Y80" s="10" t="s">
        <v>173</v>
      </c>
      <c r="Z80" s="10" t="s">
        <v>173</v>
      </c>
      <c r="AA80" s="10" t="s">
        <v>173</v>
      </c>
      <c r="AB80" s="10" t="s">
        <v>173</v>
      </c>
      <c r="AC80" s="10" t="s">
        <v>173</v>
      </c>
      <c r="AD80" s="10" t="s">
        <v>173</v>
      </c>
      <c r="AE80" s="10" t="s">
        <v>173</v>
      </c>
      <c r="AF80" s="10" t="s">
        <v>173</v>
      </c>
      <c r="AG80" s="10" t="s">
        <v>173</v>
      </c>
      <c r="AH80" s="10" t="s">
        <v>173</v>
      </c>
      <c r="AI80" s="10" t="s">
        <v>173</v>
      </c>
      <c r="AJ80" s="10" t="s">
        <v>173</v>
      </c>
      <c r="AK80" s="10" t="s">
        <v>173</v>
      </c>
      <c r="AL80" s="10" t="s">
        <v>173</v>
      </c>
      <c r="AM80" s="10" t="s">
        <v>173</v>
      </c>
      <c r="AN80" s="10" t="s">
        <v>173</v>
      </c>
      <c r="AO80" s="10" t="s">
        <v>173</v>
      </c>
      <c r="AP80" s="10" t="s">
        <v>173</v>
      </c>
      <c r="AQ80" s="10" t="s">
        <v>173</v>
      </c>
      <c r="AR80" s="10" t="s">
        <v>173</v>
      </c>
      <c r="AS80" s="10" t="s">
        <v>173</v>
      </c>
      <c r="AT80" s="10" t="s">
        <v>173</v>
      </c>
      <c r="AU80" s="10" t="s">
        <v>173</v>
      </c>
      <c r="AV80" s="10" t="s">
        <v>173</v>
      </c>
      <c r="AW80" s="10" t="s">
        <v>173</v>
      </c>
      <c r="AX80" s="10" t="s">
        <v>173</v>
      </c>
      <c r="AY80" s="10" t="s">
        <v>173</v>
      </c>
      <c r="AZ80" s="10" t="s">
        <v>173</v>
      </c>
      <c r="BA80" s="10" t="s">
        <v>173</v>
      </c>
      <c r="BB80" s="10" t="s">
        <v>173</v>
      </c>
      <c r="BC80" s="10" t="s">
        <v>173</v>
      </c>
      <c r="BD80" s="10" t="s">
        <v>173</v>
      </c>
      <c r="BE80" s="10" t="s">
        <v>173</v>
      </c>
      <c r="BF80" s="10" t="s">
        <v>173</v>
      </c>
      <c r="BG80" s="10" t="s">
        <v>173</v>
      </c>
      <c r="BH80" s="10" t="s">
        <v>173</v>
      </c>
      <c r="BI80" s="10" t="s">
        <v>173</v>
      </c>
      <c r="BJ80" s="10" t="s">
        <v>173</v>
      </c>
      <c r="BK80" s="10" t="s">
        <v>173</v>
      </c>
      <c r="BL80" s="10" t="s">
        <v>173</v>
      </c>
      <c r="BM80" s="10" t="s">
        <v>173</v>
      </c>
      <c r="BN80" s="10" t="s">
        <v>173</v>
      </c>
      <c r="BO80" s="10" t="s">
        <v>173</v>
      </c>
      <c r="BP80" s="10">
        <v>22859</v>
      </c>
      <c r="BQ80" s="10">
        <v>14910</v>
      </c>
      <c r="BR80" s="10" t="s">
        <v>173</v>
      </c>
      <c r="BS80" s="10" t="s">
        <v>173</v>
      </c>
      <c r="BT80" s="10">
        <v>37769</v>
      </c>
      <c r="BU80" s="10">
        <v>37769</v>
      </c>
      <c r="BV80" s="10" t="s">
        <v>173</v>
      </c>
      <c r="BW80" s="10" t="s">
        <v>173</v>
      </c>
      <c r="BX80" s="10">
        <v>37769</v>
      </c>
    </row>
    <row r="81" spans="1:76" ht="11.45" customHeight="1">
      <c r="A81" s="7" t="s">
        <v>163</v>
      </c>
      <c r="B81" s="9">
        <v>77726</v>
      </c>
      <c r="C81" s="9">
        <v>6257</v>
      </c>
      <c r="D81" s="9">
        <v>2391</v>
      </c>
      <c r="E81" s="9">
        <v>4613</v>
      </c>
      <c r="F81" s="9">
        <v>162741</v>
      </c>
      <c r="G81" s="9">
        <v>16431</v>
      </c>
      <c r="H81" s="9">
        <v>10612</v>
      </c>
      <c r="I81" s="9">
        <v>16399</v>
      </c>
      <c r="J81" s="9">
        <v>8859</v>
      </c>
      <c r="K81" s="9">
        <v>34118</v>
      </c>
      <c r="L81" s="9">
        <v>65443</v>
      </c>
      <c r="M81" s="9">
        <v>26911</v>
      </c>
      <c r="N81" s="9">
        <v>30478</v>
      </c>
      <c r="O81" s="9">
        <v>23663</v>
      </c>
      <c r="P81" s="9">
        <v>32564</v>
      </c>
      <c r="Q81" s="9">
        <v>52488</v>
      </c>
      <c r="R81" s="9">
        <v>26379</v>
      </c>
      <c r="S81" s="9">
        <v>21107</v>
      </c>
      <c r="T81" s="9">
        <v>37684</v>
      </c>
      <c r="U81" s="9">
        <v>67188</v>
      </c>
      <c r="V81" s="9">
        <v>75101</v>
      </c>
      <c r="W81" s="9">
        <v>15953</v>
      </c>
      <c r="X81" s="9">
        <v>55699</v>
      </c>
      <c r="Y81" s="9">
        <v>112958</v>
      </c>
      <c r="Z81" s="9">
        <v>8978</v>
      </c>
      <c r="AA81" s="9">
        <v>28975</v>
      </c>
      <c r="AB81" s="9">
        <v>284900</v>
      </c>
      <c r="AC81" s="9">
        <v>52535</v>
      </c>
      <c r="AD81" s="9">
        <v>228806</v>
      </c>
      <c r="AE81" s="16">
        <v>150178.72</v>
      </c>
      <c r="AF81" s="9">
        <v>91283</v>
      </c>
      <c r="AG81" s="9">
        <v>15661</v>
      </c>
      <c r="AH81" s="9">
        <v>19878</v>
      </c>
      <c r="AI81" s="9">
        <v>67163</v>
      </c>
      <c r="AJ81" s="9">
        <v>12728</v>
      </c>
      <c r="AK81" s="9">
        <v>108152</v>
      </c>
      <c r="AL81" s="9">
        <v>27335</v>
      </c>
      <c r="AM81" s="9">
        <v>27770</v>
      </c>
      <c r="AN81" s="9">
        <v>55413</v>
      </c>
      <c r="AO81" s="9">
        <v>92796</v>
      </c>
      <c r="AP81" s="9">
        <v>117104</v>
      </c>
      <c r="AQ81" s="9">
        <v>62951</v>
      </c>
      <c r="AR81" s="9">
        <v>43195</v>
      </c>
      <c r="AS81" s="9">
        <v>175560</v>
      </c>
      <c r="AT81" s="9">
        <v>144727</v>
      </c>
      <c r="AU81" s="9">
        <v>182031</v>
      </c>
      <c r="AV81" s="9">
        <v>66074</v>
      </c>
      <c r="AW81" s="9">
        <v>67140</v>
      </c>
      <c r="AX81" s="9">
        <v>19058</v>
      </c>
      <c r="AY81" s="9">
        <v>15109</v>
      </c>
      <c r="AZ81" s="9">
        <v>60888</v>
      </c>
      <c r="BA81" s="9">
        <v>39811</v>
      </c>
      <c r="BB81" s="9">
        <v>7488</v>
      </c>
      <c r="BC81" s="9">
        <v>87204</v>
      </c>
      <c r="BD81" s="9">
        <v>220720</v>
      </c>
      <c r="BE81" s="9">
        <v>135715</v>
      </c>
      <c r="BF81" s="9">
        <v>166808</v>
      </c>
      <c r="BG81" s="9">
        <v>83810</v>
      </c>
      <c r="BH81" s="9">
        <v>28233</v>
      </c>
      <c r="BI81" s="9">
        <v>25543</v>
      </c>
      <c r="BJ81" s="9">
        <v>17856</v>
      </c>
      <c r="BK81" s="9">
        <v>9619</v>
      </c>
      <c r="BL81" s="9">
        <v>17323</v>
      </c>
      <c r="BM81" s="9">
        <v>3381</v>
      </c>
      <c r="BN81" s="9">
        <v>0</v>
      </c>
      <c r="BO81" s="16">
        <v>4053662.72</v>
      </c>
      <c r="BP81" s="9">
        <v>437368</v>
      </c>
      <c r="BQ81" s="9">
        <v>298053</v>
      </c>
      <c r="BR81" s="9" t="s">
        <v>173</v>
      </c>
      <c r="BS81" s="9" t="s">
        <v>173</v>
      </c>
      <c r="BT81" s="9">
        <v>735421</v>
      </c>
      <c r="BU81" s="16">
        <v>4789083.72</v>
      </c>
      <c r="BV81" s="9">
        <v>251113</v>
      </c>
      <c r="BW81" s="9">
        <v>0</v>
      </c>
      <c r="BX81" s="16">
        <v>5040196.72</v>
      </c>
    </row>
    <row r="82" spans="1:76" ht="11.45" customHeight="1">
      <c r="A82" s="7" t="s">
        <v>164</v>
      </c>
      <c r="B82" s="10">
        <v>73950</v>
      </c>
      <c r="C82" s="10">
        <v>5927</v>
      </c>
      <c r="D82" s="10">
        <v>2380</v>
      </c>
      <c r="E82" s="10">
        <v>4613</v>
      </c>
      <c r="F82" s="10">
        <v>161927</v>
      </c>
      <c r="G82" s="10">
        <v>16431</v>
      </c>
      <c r="H82" s="10">
        <v>10612</v>
      </c>
      <c r="I82" s="10">
        <v>16399</v>
      </c>
      <c r="J82" s="10">
        <v>8859</v>
      </c>
      <c r="K82" s="10">
        <v>34118</v>
      </c>
      <c r="L82" s="10">
        <v>65443</v>
      </c>
      <c r="M82" s="10">
        <v>26787</v>
      </c>
      <c r="N82" s="10">
        <v>30478</v>
      </c>
      <c r="O82" s="10">
        <v>23663</v>
      </c>
      <c r="P82" s="10">
        <v>32564</v>
      </c>
      <c r="Q82" s="10">
        <v>50962</v>
      </c>
      <c r="R82" s="10">
        <v>26379</v>
      </c>
      <c r="S82" s="10">
        <v>20334</v>
      </c>
      <c r="T82" s="10">
        <v>37684</v>
      </c>
      <c r="U82" s="10">
        <v>67188</v>
      </c>
      <c r="V82" s="10">
        <v>75101</v>
      </c>
      <c r="W82" s="10">
        <v>15953</v>
      </c>
      <c r="X82" s="10">
        <v>46126</v>
      </c>
      <c r="Y82" s="10">
        <v>112958</v>
      </c>
      <c r="Z82" s="10">
        <v>8978</v>
      </c>
      <c r="AA82" s="10">
        <v>28975</v>
      </c>
      <c r="AB82" s="10">
        <v>274899</v>
      </c>
      <c r="AC82" s="10">
        <v>52535</v>
      </c>
      <c r="AD82" s="10">
        <v>228806</v>
      </c>
      <c r="AE82" s="17">
        <v>150178.72</v>
      </c>
      <c r="AF82" s="10">
        <v>91283</v>
      </c>
      <c r="AG82" s="10">
        <v>15661</v>
      </c>
      <c r="AH82" s="10">
        <v>19878</v>
      </c>
      <c r="AI82" s="10">
        <v>67163</v>
      </c>
      <c r="AJ82" s="10">
        <v>12728</v>
      </c>
      <c r="AK82" s="10">
        <v>108152</v>
      </c>
      <c r="AL82" s="10">
        <v>26753</v>
      </c>
      <c r="AM82" s="10">
        <v>23987</v>
      </c>
      <c r="AN82" s="10">
        <v>55413</v>
      </c>
      <c r="AO82" s="10">
        <v>69055</v>
      </c>
      <c r="AP82" s="10">
        <v>117104</v>
      </c>
      <c r="AQ82" s="10">
        <v>62951</v>
      </c>
      <c r="AR82" s="10">
        <v>43195</v>
      </c>
      <c r="AS82" s="10">
        <v>0</v>
      </c>
      <c r="AT82" s="10">
        <v>144727</v>
      </c>
      <c r="AU82" s="10">
        <v>182031</v>
      </c>
      <c r="AV82" s="10">
        <v>65106</v>
      </c>
      <c r="AW82" s="10">
        <v>15459</v>
      </c>
      <c r="AX82" s="10">
        <v>19058</v>
      </c>
      <c r="AY82" s="10">
        <v>15109</v>
      </c>
      <c r="AZ82" s="10">
        <v>60888</v>
      </c>
      <c r="BA82" s="10">
        <v>39811</v>
      </c>
      <c r="BB82" s="10">
        <v>7488</v>
      </c>
      <c r="BC82" s="10">
        <v>87204</v>
      </c>
      <c r="BD82" s="10">
        <v>26775</v>
      </c>
      <c r="BE82" s="10">
        <v>27811</v>
      </c>
      <c r="BF82" s="10">
        <v>91312</v>
      </c>
      <c r="BG82" s="10">
        <v>30511</v>
      </c>
      <c r="BH82" s="10">
        <v>14207</v>
      </c>
      <c r="BI82" s="10">
        <v>12795</v>
      </c>
      <c r="BJ82" s="10">
        <v>4993</v>
      </c>
      <c r="BK82" s="10">
        <v>9619</v>
      </c>
      <c r="BL82" s="10">
        <v>17323</v>
      </c>
      <c r="BM82" s="10">
        <v>0</v>
      </c>
      <c r="BN82" s="10">
        <v>0</v>
      </c>
      <c r="BO82" s="17">
        <v>3296757.72</v>
      </c>
      <c r="BP82" s="10" t="s">
        <v>173</v>
      </c>
      <c r="BQ82" s="10" t="s">
        <v>173</v>
      </c>
      <c r="BR82" s="10" t="s">
        <v>173</v>
      </c>
      <c r="BS82" s="10" t="s">
        <v>173</v>
      </c>
      <c r="BT82" s="10" t="s">
        <v>173</v>
      </c>
      <c r="BU82" s="10" t="s">
        <v>173</v>
      </c>
      <c r="BV82" s="10" t="s">
        <v>173</v>
      </c>
      <c r="BW82" s="10" t="s">
        <v>173</v>
      </c>
      <c r="BX82" s="10" t="s">
        <v>173</v>
      </c>
    </row>
    <row r="83" spans="1:76" ht="11.45" customHeight="1">
      <c r="A83" s="7" t="s">
        <v>165</v>
      </c>
      <c r="B83" s="9">
        <v>3776</v>
      </c>
      <c r="C83" s="9">
        <v>330</v>
      </c>
      <c r="D83" s="9">
        <v>11</v>
      </c>
      <c r="E83" s="9">
        <v>0</v>
      </c>
      <c r="F83" s="9">
        <v>814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124</v>
      </c>
      <c r="N83" s="9">
        <v>0</v>
      </c>
      <c r="O83" s="9">
        <v>0</v>
      </c>
      <c r="P83" s="9">
        <v>0</v>
      </c>
      <c r="Q83" s="9">
        <v>1526</v>
      </c>
      <c r="R83" s="9">
        <v>0</v>
      </c>
      <c r="S83" s="9">
        <v>773</v>
      </c>
      <c r="T83" s="9">
        <v>0</v>
      </c>
      <c r="U83" s="9">
        <v>0</v>
      </c>
      <c r="V83" s="9">
        <v>0</v>
      </c>
      <c r="W83" s="9">
        <v>0</v>
      </c>
      <c r="X83" s="9">
        <v>9573</v>
      </c>
      <c r="Y83" s="9">
        <v>0</v>
      </c>
      <c r="Z83" s="9">
        <v>0</v>
      </c>
      <c r="AA83" s="9">
        <v>0</v>
      </c>
      <c r="AB83" s="9">
        <v>10001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582</v>
      </c>
      <c r="AM83" s="9">
        <v>3783</v>
      </c>
      <c r="AN83" s="9">
        <v>0</v>
      </c>
      <c r="AO83" s="9">
        <v>23741</v>
      </c>
      <c r="AP83" s="9">
        <v>0</v>
      </c>
      <c r="AQ83" s="9">
        <v>0</v>
      </c>
      <c r="AR83" s="9">
        <v>0</v>
      </c>
      <c r="AS83" s="9">
        <v>175560</v>
      </c>
      <c r="AT83" s="9">
        <v>0</v>
      </c>
      <c r="AU83" s="9">
        <v>0</v>
      </c>
      <c r="AV83" s="9">
        <v>968</v>
      </c>
      <c r="AW83" s="9">
        <v>39155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18253</v>
      </c>
      <c r="BH83" s="9">
        <v>40</v>
      </c>
      <c r="BI83" s="9">
        <v>0</v>
      </c>
      <c r="BJ83" s="9">
        <v>0</v>
      </c>
      <c r="BK83" s="9">
        <v>0</v>
      </c>
      <c r="BL83" s="9">
        <v>0</v>
      </c>
      <c r="BM83" s="9">
        <v>3381</v>
      </c>
      <c r="BN83" s="9">
        <v>0</v>
      </c>
      <c r="BO83" s="9">
        <v>292391</v>
      </c>
      <c r="BP83" s="9" t="s">
        <v>173</v>
      </c>
      <c r="BQ83" s="9" t="s">
        <v>173</v>
      </c>
      <c r="BR83" s="9" t="s">
        <v>173</v>
      </c>
      <c r="BS83" s="9" t="s">
        <v>173</v>
      </c>
      <c r="BT83" s="9" t="s">
        <v>173</v>
      </c>
      <c r="BU83" s="9" t="s">
        <v>173</v>
      </c>
      <c r="BV83" s="9" t="s">
        <v>173</v>
      </c>
      <c r="BW83" s="9" t="s">
        <v>173</v>
      </c>
      <c r="BX83" s="9" t="s">
        <v>173</v>
      </c>
    </row>
    <row r="84" spans="1:76" ht="11.45" customHeight="1">
      <c r="A84" s="7" t="s">
        <v>166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12526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193945</v>
      </c>
      <c r="BE84" s="10">
        <v>107904</v>
      </c>
      <c r="BF84" s="10">
        <v>75496</v>
      </c>
      <c r="BG84" s="10">
        <v>35046</v>
      </c>
      <c r="BH84" s="10">
        <v>13986</v>
      </c>
      <c r="BI84" s="10">
        <v>12748</v>
      </c>
      <c r="BJ84" s="10">
        <v>12863</v>
      </c>
      <c r="BK84" s="10">
        <v>0</v>
      </c>
      <c r="BL84" s="10">
        <v>0</v>
      </c>
      <c r="BM84" s="10">
        <v>0</v>
      </c>
      <c r="BN84" s="10">
        <v>0</v>
      </c>
      <c r="BO84" s="10">
        <v>464514</v>
      </c>
      <c r="BP84" s="10" t="s">
        <v>173</v>
      </c>
      <c r="BQ84" s="10" t="s">
        <v>173</v>
      </c>
      <c r="BR84" s="10" t="s">
        <v>173</v>
      </c>
      <c r="BS84" s="10" t="s">
        <v>173</v>
      </c>
      <c r="BT84" s="10" t="s">
        <v>173</v>
      </c>
      <c r="BU84" s="10" t="s">
        <v>173</v>
      </c>
      <c r="BV84" s="10" t="s">
        <v>173</v>
      </c>
      <c r="BW84" s="10" t="s">
        <v>173</v>
      </c>
      <c r="BX84" s="10" t="s">
        <v>173</v>
      </c>
    </row>
    <row r="86" spans="1:76" ht="11.45" customHeight="1">
      <c r="A86" s="1" t="s">
        <v>174</v>
      </c>
    </row>
    <row r="87" spans="1:76" ht="11.45" customHeight="1">
      <c r="A87" s="1" t="s">
        <v>173</v>
      </c>
      <c r="B87" s="2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97"/>
  <sheetViews>
    <sheetView topLeftCell="BK58" workbookViewId="0">
      <selection activeCell="BP81" sqref="BP81"/>
    </sheetView>
  </sheetViews>
  <sheetFormatPr baseColWidth="10" defaultColWidth="9.140625" defaultRowHeight="11.45" customHeight="1"/>
  <cols>
    <col min="1" max="1" width="29.85546875" style="24" customWidth="1"/>
    <col min="2" max="11" width="19.85546875" style="24" customWidth="1"/>
    <col min="12" max="12" width="18" style="24" customWidth="1"/>
    <col min="13" max="15" width="19.85546875" style="24" customWidth="1"/>
    <col min="16" max="16" width="11" style="24" customWidth="1"/>
    <col min="17" max="27" width="19.85546875" style="24" customWidth="1"/>
    <col min="28" max="28" width="12" style="24" customWidth="1"/>
    <col min="29" max="32" width="19.85546875" style="24" customWidth="1"/>
    <col min="33" max="34" width="18" style="24" customWidth="1"/>
    <col min="35" max="37" width="19.85546875" style="24" customWidth="1"/>
    <col min="38" max="38" width="10" style="24" customWidth="1"/>
    <col min="39" max="39" width="19.85546875" style="24" customWidth="1"/>
    <col min="40" max="40" width="18" style="24" customWidth="1"/>
    <col min="41" max="42" width="19.85546875" style="24" customWidth="1"/>
    <col min="43" max="43" width="10" style="24" customWidth="1"/>
    <col min="44" max="56" width="19.85546875" style="24" customWidth="1"/>
    <col min="57" max="57" width="12" style="24" customWidth="1"/>
    <col min="58" max="58" width="13" style="24" customWidth="1"/>
    <col min="59" max="66" width="19.85546875" style="24" customWidth="1"/>
    <col min="67" max="67" width="10" style="24" customWidth="1"/>
    <col min="68" max="68" width="19.85546875" style="23" customWidth="1"/>
    <col min="69" max="80" width="19.85546875" style="24" customWidth="1"/>
    <col min="81" max="81" width="19.85546875" style="23" customWidth="1"/>
    <col min="82" max="82" width="19.85546875" style="24" customWidth="1"/>
    <col min="83" max="83" width="17" style="24" customWidth="1"/>
    <col min="84" max="84" width="17.140625" style="24" customWidth="1"/>
    <col min="85" max="16384" width="9.140625" style="24"/>
  </cols>
  <sheetData>
    <row r="1" spans="1:84" ht="15">
      <c r="A1" s="3" t="s">
        <v>468</v>
      </c>
    </row>
    <row r="2" spans="1:84" ht="15">
      <c r="A2" s="3" t="s">
        <v>168</v>
      </c>
      <c r="B2" s="1" t="s">
        <v>469</v>
      </c>
    </row>
    <row r="3" spans="1:84" ht="15">
      <c r="A3" s="3" t="s">
        <v>169</v>
      </c>
      <c r="B3" s="3" t="s">
        <v>6</v>
      </c>
    </row>
    <row r="4" spans="1:84" ht="15"/>
    <row r="5" spans="1:84" ht="15">
      <c r="A5" s="1" t="s">
        <v>12</v>
      </c>
      <c r="C5" s="3" t="s">
        <v>18</v>
      </c>
    </row>
    <row r="6" spans="1:84" ht="15">
      <c r="A6" s="1" t="s">
        <v>13</v>
      </c>
      <c r="C6" s="3" t="s">
        <v>19</v>
      </c>
    </row>
    <row r="7" spans="1:84" ht="15">
      <c r="A7" s="1" t="s">
        <v>14</v>
      </c>
      <c r="C7" s="3" t="s">
        <v>20</v>
      </c>
    </row>
    <row r="8" spans="1:84" ht="15">
      <c r="A8" s="1" t="s">
        <v>15</v>
      </c>
      <c r="C8" s="3" t="s">
        <v>21</v>
      </c>
    </row>
    <row r="9" spans="1:84" ht="15">
      <c r="A9" s="1" t="s">
        <v>16</v>
      </c>
      <c r="C9" s="3" t="s">
        <v>22</v>
      </c>
    </row>
    <row r="10" spans="1:84" ht="15"/>
    <row r="11" spans="1:84" ht="15">
      <c r="A11" s="5" t="s">
        <v>170</v>
      </c>
      <c r="B11" s="4" t="s">
        <v>28</v>
      </c>
      <c r="C11" s="4" t="s">
        <v>29</v>
      </c>
      <c r="D11" s="4" t="s">
        <v>30</v>
      </c>
      <c r="E11" s="4" t="s">
        <v>31</v>
      </c>
      <c r="F11" s="4" t="s">
        <v>32</v>
      </c>
      <c r="G11" s="4" t="s">
        <v>33</v>
      </c>
      <c r="H11" s="4" t="s">
        <v>34</v>
      </c>
      <c r="I11" s="4" t="s">
        <v>35</v>
      </c>
      <c r="J11" s="4" t="s">
        <v>36</v>
      </c>
      <c r="K11" s="4" t="s">
        <v>37</v>
      </c>
      <c r="L11" s="4" t="s">
        <v>38</v>
      </c>
      <c r="M11" s="4" t="s">
        <v>39</v>
      </c>
      <c r="N11" s="4" t="s">
        <v>40</v>
      </c>
      <c r="O11" s="4" t="s">
        <v>41</v>
      </c>
      <c r="P11" s="4" t="s">
        <v>42</v>
      </c>
      <c r="Q11" s="4" t="s">
        <v>43</v>
      </c>
      <c r="R11" s="4" t="s">
        <v>44</v>
      </c>
      <c r="S11" s="4" t="s">
        <v>45</v>
      </c>
      <c r="T11" s="4" t="s">
        <v>46</v>
      </c>
      <c r="U11" s="4" t="s">
        <v>47</v>
      </c>
      <c r="V11" s="4" t="s">
        <v>48</v>
      </c>
      <c r="W11" s="4" t="s">
        <v>49</v>
      </c>
      <c r="X11" s="4" t="s">
        <v>50</v>
      </c>
      <c r="Y11" s="4" t="s">
        <v>51</v>
      </c>
      <c r="Z11" s="4" t="s">
        <v>52</v>
      </c>
      <c r="AA11" s="4" t="s">
        <v>53</v>
      </c>
      <c r="AB11" s="4" t="s">
        <v>54</v>
      </c>
      <c r="AC11" s="4" t="s">
        <v>55</v>
      </c>
      <c r="AD11" s="4" t="s">
        <v>56</v>
      </c>
      <c r="AE11" s="4" t="s">
        <v>57</v>
      </c>
      <c r="AF11" s="4" t="s">
        <v>58</v>
      </c>
      <c r="AG11" s="4" t="s">
        <v>59</v>
      </c>
      <c r="AH11" s="4" t="s">
        <v>60</v>
      </c>
      <c r="AI11" s="4" t="s">
        <v>61</v>
      </c>
      <c r="AJ11" s="4" t="s">
        <v>62</v>
      </c>
      <c r="AK11" s="4" t="s">
        <v>63</v>
      </c>
      <c r="AL11" s="4" t="s">
        <v>64</v>
      </c>
      <c r="AM11" s="4" t="s">
        <v>65</v>
      </c>
      <c r="AN11" s="4" t="s">
        <v>66</v>
      </c>
      <c r="AO11" s="4" t="s">
        <v>67</v>
      </c>
      <c r="AP11" s="4" t="s">
        <v>68</v>
      </c>
      <c r="AQ11" s="4" t="s">
        <v>69</v>
      </c>
      <c r="AR11" s="4" t="s">
        <v>70</v>
      </c>
      <c r="AS11" s="4" t="s">
        <v>71</v>
      </c>
      <c r="AT11" s="4" t="s">
        <v>72</v>
      </c>
      <c r="AU11" s="4" t="s">
        <v>73</v>
      </c>
      <c r="AV11" s="4" t="s">
        <v>74</v>
      </c>
      <c r="AW11" s="4" t="s">
        <v>75</v>
      </c>
      <c r="AX11" s="4" t="s">
        <v>76</v>
      </c>
      <c r="AY11" s="4" t="s">
        <v>77</v>
      </c>
      <c r="AZ11" s="4" t="s">
        <v>78</v>
      </c>
      <c r="BA11" s="4" t="s">
        <v>79</v>
      </c>
      <c r="BB11" s="4" t="s">
        <v>80</v>
      </c>
      <c r="BC11" s="4" t="s">
        <v>81</v>
      </c>
      <c r="BD11" s="4" t="s">
        <v>82</v>
      </c>
      <c r="BE11" s="4" t="s">
        <v>83</v>
      </c>
      <c r="BF11" s="4" t="s">
        <v>84</v>
      </c>
      <c r="BG11" s="4" t="s">
        <v>85</v>
      </c>
      <c r="BH11" s="4" t="s">
        <v>86</v>
      </c>
      <c r="BI11" s="4" t="s">
        <v>87</v>
      </c>
      <c r="BJ11" s="4" t="s">
        <v>88</v>
      </c>
      <c r="BK11" s="4" t="s">
        <v>89</v>
      </c>
      <c r="BL11" s="4" t="s">
        <v>90</v>
      </c>
      <c r="BM11" s="4" t="s">
        <v>91</v>
      </c>
      <c r="BN11" s="4" t="s">
        <v>92</v>
      </c>
      <c r="BO11" s="4" t="s">
        <v>20</v>
      </c>
      <c r="BP11" s="131" t="s">
        <v>470</v>
      </c>
      <c r="BQ11" s="4" t="s">
        <v>471</v>
      </c>
      <c r="BR11" s="4" t="s">
        <v>472</v>
      </c>
      <c r="BS11" s="4" t="s">
        <v>369</v>
      </c>
      <c r="BT11" s="4" t="s">
        <v>473</v>
      </c>
      <c r="BU11" s="4" t="s">
        <v>474</v>
      </c>
      <c r="BV11" s="4" t="s">
        <v>350</v>
      </c>
      <c r="BW11" s="4" t="s">
        <v>475</v>
      </c>
      <c r="BX11" s="4" t="s">
        <v>476</v>
      </c>
      <c r="BY11" s="4" t="s">
        <v>477</v>
      </c>
      <c r="BZ11" s="4" t="s">
        <v>478</v>
      </c>
      <c r="CA11" s="4" t="s">
        <v>479</v>
      </c>
      <c r="CB11" s="4" t="s">
        <v>480</v>
      </c>
      <c r="CC11" s="4" t="s">
        <v>481</v>
      </c>
      <c r="CD11" s="4" t="s">
        <v>482</v>
      </c>
      <c r="CE11" s="4" t="s">
        <v>483</v>
      </c>
    </row>
    <row r="12" spans="1:84" ht="15">
      <c r="A12" s="6" t="s">
        <v>171</v>
      </c>
      <c r="B12" s="8" t="s">
        <v>172</v>
      </c>
      <c r="C12" s="8" t="s">
        <v>172</v>
      </c>
      <c r="D12" s="8" t="s">
        <v>172</v>
      </c>
      <c r="E12" s="8" t="s">
        <v>172</v>
      </c>
      <c r="F12" s="8" t="s">
        <v>172</v>
      </c>
      <c r="G12" s="8" t="s">
        <v>172</v>
      </c>
      <c r="H12" s="8" t="s">
        <v>172</v>
      </c>
      <c r="I12" s="8" t="s">
        <v>172</v>
      </c>
      <c r="J12" s="8" t="s">
        <v>172</v>
      </c>
      <c r="K12" s="8" t="s">
        <v>172</v>
      </c>
      <c r="L12" s="8" t="s">
        <v>172</v>
      </c>
      <c r="M12" s="8" t="s">
        <v>172</v>
      </c>
      <c r="N12" s="8" t="s">
        <v>172</v>
      </c>
      <c r="O12" s="8" t="s">
        <v>172</v>
      </c>
      <c r="P12" s="8" t="s">
        <v>172</v>
      </c>
      <c r="Q12" s="8" t="s">
        <v>172</v>
      </c>
      <c r="R12" s="8" t="s">
        <v>172</v>
      </c>
      <c r="S12" s="8" t="s">
        <v>172</v>
      </c>
      <c r="T12" s="8" t="s">
        <v>172</v>
      </c>
      <c r="U12" s="8" t="s">
        <v>172</v>
      </c>
      <c r="V12" s="8" t="s">
        <v>172</v>
      </c>
      <c r="W12" s="8" t="s">
        <v>172</v>
      </c>
      <c r="X12" s="8" t="s">
        <v>172</v>
      </c>
      <c r="Y12" s="8" t="s">
        <v>172</v>
      </c>
      <c r="Z12" s="8" t="s">
        <v>172</v>
      </c>
      <c r="AA12" s="8" t="s">
        <v>172</v>
      </c>
      <c r="AB12" s="8" t="s">
        <v>172</v>
      </c>
      <c r="AC12" s="8" t="s">
        <v>172</v>
      </c>
      <c r="AD12" s="8" t="s">
        <v>172</v>
      </c>
      <c r="AE12" s="8" t="s">
        <v>172</v>
      </c>
      <c r="AF12" s="8" t="s">
        <v>172</v>
      </c>
      <c r="AG12" s="8" t="s">
        <v>172</v>
      </c>
      <c r="AH12" s="8" t="s">
        <v>172</v>
      </c>
      <c r="AI12" s="8" t="s">
        <v>172</v>
      </c>
      <c r="AJ12" s="8" t="s">
        <v>172</v>
      </c>
      <c r="AK12" s="8" t="s">
        <v>172</v>
      </c>
      <c r="AL12" s="8" t="s">
        <v>172</v>
      </c>
      <c r="AM12" s="8" t="s">
        <v>172</v>
      </c>
      <c r="AN12" s="8" t="s">
        <v>172</v>
      </c>
      <c r="AO12" s="8" t="s">
        <v>172</v>
      </c>
      <c r="AP12" s="8" t="s">
        <v>172</v>
      </c>
      <c r="AQ12" s="8" t="s">
        <v>172</v>
      </c>
      <c r="AR12" s="8" t="s">
        <v>172</v>
      </c>
      <c r="AS12" s="8" t="s">
        <v>172</v>
      </c>
      <c r="AT12" s="8" t="s">
        <v>172</v>
      </c>
      <c r="AU12" s="8" t="s">
        <v>172</v>
      </c>
      <c r="AV12" s="8" t="s">
        <v>172</v>
      </c>
      <c r="AW12" s="8" t="s">
        <v>172</v>
      </c>
      <c r="AX12" s="8" t="s">
        <v>172</v>
      </c>
      <c r="AY12" s="8" t="s">
        <v>172</v>
      </c>
      <c r="AZ12" s="8" t="s">
        <v>172</v>
      </c>
      <c r="BA12" s="8" t="s">
        <v>172</v>
      </c>
      <c r="BB12" s="8" t="s">
        <v>172</v>
      </c>
      <c r="BC12" s="8" t="s">
        <v>172</v>
      </c>
      <c r="BD12" s="8" t="s">
        <v>172</v>
      </c>
      <c r="BE12" s="8" t="s">
        <v>172</v>
      </c>
      <c r="BF12" s="8" t="s">
        <v>172</v>
      </c>
      <c r="BG12" s="8" t="s">
        <v>172</v>
      </c>
      <c r="BH12" s="8" t="s">
        <v>172</v>
      </c>
      <c r="BI12" s="8" t="s">
        <v>172</v>
      </c>
      <c r="BJ12" s="8" t="s">
        <v>172</v>
      </c>
      <c r="BK12" s="8" t="s">
        <v>172</v>
      </c>
      <c r="BL12" s="8" t="s">
        <v>172</v>
      </c>
      <c r="BM12" s="8" t="s">
        <v>172</v>
      </c>
      <c r="BN12" s="8" t="s">
        <v>172</v>
      </c>
      <c r="BO12" s="8" t="s">
        <v>172</v>
      </c>
      <c r="BP12" s="132" t="s">
        <v>172</v>
      </c>
      <c r="BQ12" s="8" t="s">
        <v>172</v>
      </c>
      <c r="BR12" s="8" t="s">
        <v>172</v>
      </c>
      <c r="BS12" s="8" t="s">
        <v>172</v>
      </c>
      <c r="BT12" s="8" t="s">
        <v>172</v>
      </c>
      <c r="BU12" s="8" t="s">
        <v>172</v>
      </c>
      <c r="BV12" s="8" t="s">
        <v>172</v>
      </c>
      <c r="BW12" s="8" t="s">
        <v>172</v>
      </c>
      <c r="BX12" s="8" t="s">
        <v>172</v>
      </c>
      <c r="BY12" s="8" t="s">
        <v>172</v>
      </c>
      <c r="BZ12" s="8" t="s">
        <v>172</v>
      </c>
      <c r="CA12" s="8" t="s">
        <v>172</v>
      </c>
      <c r="CB12" s="8" t="s">
        <v>172</v>
      </c>
      <c r="CC12" s="132" t="s">
        <v>172</v>
      </c>
      <c r="CD12" s="8" t="s">
        <v>172</v>
      </c>
      <c r="CE12" s="8" t="s">
        <v>172</v>
      </c>
    </row>
    <row r="13" spans="1:84" ht="15">
      <c r="A13" s="7" t="s">
        <v>103</v>
      </c>
      <c r="B13" s="16">
        <v>14290.28</v>
      </c>
      <c r="C13" s="9">
        <v>172</v>
      </c>
      <c r="D13" s="9">
        <v>0</v>
      </c>
      <c r="E13" s="9">
        <v>0</v>
      </c>
      <c r="F13" s="16">
        <v>36946.230000000003</v>
      </c>
      <c r="G13" s="9">
        <v>235</v>
      </c>
      <c r="H13" s="9">
        <v>0</v>
      </c>
      <c r="I13" s="9">
        <v>0</v>
      </c>
      <c r="J13" s="9">
        <v>0</v>
      </c>
      <c r="K13" s="9">
        <v>0</v>
      </c>
      <c r="L13" s="9">
        <v>69</v>
      </c>
      <c r="M13" s="9">
        <v>0</v>
      </c>
      <c r="N13" s="9">
        <v>242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6">
        <v>12.02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16">
        <v>1362.24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16">
        <v>19.05</v>
      </c>
      <c r="BD13" s="9">
        <v>0</v>
      </c>
      <c r="BE13" s="9">
        <v>20</v>
      </c>
      <c r="BF13" s="9">
        <v>1</v>
      </c>
      <c r="BG13" s="9">
        <v>7</v>
      </c>
      <c r="BH13" s="9">
        <v>19</v>
      </c>
      <c r="BI13" s="9">
        <v>9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16">
        <v>53403.82</v>
      </c>
      <c r="BP13" s="21">
        <v>31326</v>
      </c>
      <c r="BQ13" s="9">
        <v>0</v>
      </c>
      <c r="BR13" s="9">
        <v>0</v>
      </c>
      <c r="BS13" s="9">
        <v>31326</v>
      </c>
      <c r="BT13" s="9">
        <v>1126</v>
      </c>
      <c r="BU13" s="9">
        <v>0</v>
      </c>
      <c r="BV13" s="9">
        <v>2343</v>
      </c>
      <c r="BW13" s="9">
        <v>2343</v>
      </c>
      <c r="BX13" s="9">
        <v>3469</v>
      </c>
      <c r="BY13" s="9">
        <v>10039</v>
      </c>
      <c r="BZ13" s="9">
        <v>3561</v>
      </c>
      <c r="CA13" s="9" t="s">
        <v>173</v>
      </c>
      <c r="CB13" s="9">
        <f>BY13+BZ13-CC13</f>
        <v>0</v>
      </c>
      <c r="CC13" s="21">
        <v>13600</v>
      </c>
      <c r="CD13" s="9">
        <v>48395</v>
      </c>
      <c r="CE13" s="16">
        <v>101798.82</v>
      </c>
      <c r="CF13" s="176">
        <f>CE13-'P30 Eurostat'!BX13</f>
        <v>0</v>
      </c>
    </row>
    <row r="14" spans="1:84" ht="15">
      <c r="A14" s="7" t="s">
        <v>104</v>
      </c>
      <c r="B14" s="10">
        <v>0</v>
      </c>
      <c r="C14" s="17">
        <v>2509.59</v>
      </c>
      <c r="D14" s="10">
        <v>0</v>
      </c>
      <c r="E14" s="10">
        <v>0</v>
      </c>
      <c r="F14" s="17">
        <v>2.02</v>
      </c>
      <c r="G14" s="10">
        <v>0</v>
      </c>
      <c r="H14" s="17">
        <v>2026.77</v>
      </c>
      <c r="I14" s="17">
        <v>51.08</v>
      </c>
      <c r="J14" s="17">
        <v>15.12</v>
      </c>
      <c r="K14" s="10">
        <v>0</v>
      </c>
      <c r="L14" s="17">
        <v>6.94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7">
        <v>0.61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7">
        <v>162.63999999999999</v>
      </c>
      <c r="AC14" s="10">
        <v>0</v>
      </c>
      <c r="AD14" s="17">
        <v>0.73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7">
        <v>2.1</v>
      </c>
      <c r="AL14" s="10">
        <v>0</v>
      </c>
      <c r="AM14" s="17">
        <v>3.83</v>
      </c>
      <c r="AN14" s="10">
        <v>0</v>
      </c>
      <c r="AO14" s="10">
        <v>0</v>
      </c>
      <c r="AP14" s="10">
        <v>2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7">
        <v>1.79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128</v>
      </c>
      <c r="BE14" s="10">
        <v>11</v>
      </c>
      <c r="BF14" s="10">
        <v>0</v>
      </c>
      <c r="BG14" s="10">
        <v>1</v>
      </c>
      <c r="BH14" s="10">
        <v>7</v>
      </c>
      <c r="BI14" s="10">
        <v>6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7">
        <v>4938.21</v>
      </c>
      <c r="BP14" s="21">
        <v>1900</v>
      </c>
      <c r="BQ14" s="10">
        <v>0</v>
      </c>
      <c r="BR14" s="10">
        <v>0</v>
      </c>
      <c r="BS14" s="10">
        <v>1900</v>
      </c>
      <c r="BT14" s="10">
        <v>0</v>
      </c>
      <c r="BU14" s="10">
        <v>0</v>
      </c>
      <c r="BV14" s="10">
        <v>1438</v>
      </c>
      <c r="BW14" s="10">
        <v>1438</v>
      </c>
      <c r="BX14" s="10">
        <v>1438</v>
      </c>
      <c r="BY14" s="10">
        <v>280</v>
      </c>
      <c r="BZ14" s="10">
        <v>158</v>
      </c>
      <c r="CA14" s="10" t="s">
        <v>173</v>
      </c>
      <c r="CB14" s="9">
        <f t="shared" ref="CB14:CB77" si="0">BY14+BZ14-CC14</f>
        <v>0</v>
      </c>
      <c r="CC14" s="21">
        <v>438</v>
      </c>
      <c r="CD14" s="10">
        <v>3776</v>
      </c>
      <c r="CE14" s="17">
        <v>8714.2099999999991</v>
      </c>
      <c r="CF14" s="176">
        <f>CE14-'P30 Eurostat'!BX14</f>
        <v>0</v>
      </c>
    </row>
    <row r="15" spans="1:84" ht="15">
      <c r="A15" s="7" t="s">
        <v>105</v>
      </c>
      <c r="B15" s="9">
        <v>0</v>
      </c>
      <c r="C15" s="16">
        <v>6.08</v>
      </c>
      <c r="D15" s="16">
        <v>95.49</v>
      </c>
      <c r="E15" s="9">
        <v>0</v>
      </c>
      <c r="F15" s="16">
        <v>1750.61</v>
      </c>
      <c r="G15" s="16">
        <v>10.8</v>
      </c>
      <c r="H15" s="9">
        <v>0</v>
      </c>
      <c r="I15" s="9">
        <v>0</v>
      </c>
      <c r="J15" s="9">
        <v>0</v>
      </c>
      <c r="K15" s="9">
        <v>0</v>
      </c>
      <c r="L15" s="16">
        <v>8.23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16">
        <v>27.61</v>
      </c>
      <c r="Z15" s="9">
        <v>0</v>
      </c>
      <c r="AA15" s="16">
        <v>4.63</v>
      </c>
      <c r="AB15" s="16">
        <v>140.31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16">
        <v>1028.21</v>
      </c>
      <c r="AL15" s="9">
        <v>0</v>
      </c>
      <c r="AM15" s="16">
        <v>6.95</v>
      </c>
      <c r="AN15" s="16">
        <v>0.89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16">
        <v>2.4700000000000002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6">
        <v>9.86</v>
      </c>
      <c r="BJ15" s="16">
        <v>23.37</v>
      </c>
      <c r="BK15" s="9">
        <v>0</v>
      </c>
      <c r="BL15" s="9">
        <v>0</v>
      </c>
      <c r="BM15" s="9">
        <v>0</v>
      </c>
      <c r="BN15" s="9">
        <v>0</v>
      </c>
      <c r="BO15" s="16">
        <v>3115.5</v>
      </c>
      <c r="BP15" s="21">
        <v>2459</v>
      </c>
      <c r="BQ15" s="9">
        <v>0</v>
      </c>
      <c r="BR15" s="9">
        <v>0</v>
      </c>
      <c r="BS15" s="9">
        <v>2459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503</v>
      </c>
      <c r="BZ15" s="9">
        <v>112</v>
      </c>
      <c r="CA15" s="9" t="s">
        <v>173</v>
      </c>
      <c r="CB15" s="9">
        <f t="shared" si="0"/>
        <v>0</v>
      </c>
      <c r="CC15" s="21">
        <v>615</v>
      </c>
      <c r="CD15" s="9">
        <v>3074</v>
      </c>
      <c r="CE15" s="16">
        <v>6189.5</v>
      </c>
      <c r="CF15" s="176">
        <f>CE15-'P30 Eurostat'!BX15</f>
        <v>0</v>
      </c>
    </row>
    <row r="16" spans="1:84" ht="15">
      <c r="A16" s="7" t="s">
        <v>106</v>
      </c>
      <c r="B16" s="17">
        <v>269.42</v>
      </c>
      <c r="C16" s="17">
        <v>1.33</v>
      </c>
      <c r="D16" s="17">
        <v>56.1</v>
      </c>
      <c r="E16" s="17">
        <v>117.65</v>
      </c>
      <c r="F16" s="17">
        <v>680.28</v>
      </c>
      <c r="G16" s="17">
        <v>29.13</v>
      </c>
      <c r="H16" s="17">
        <v>4.84</v>
      </c>
      <c r="I16" s="17">
        <v>91.82</v>
      </c>
      <c r="J16" s="17">
        <v>22.21</v>
      </c>
      <c r="K16" s="17">
        <v>20720.990000000002</v>
      </c>
      <c r="L16" s="17">
        <v>1873.26</v>
      </c>
      <c r="M16" s="17">
        <v>27.23</v>
      </c>
      <c r="N16" s="17">
        <v>42.47</v>
      </c>
      <c r="O16" s="17">
        <v>1016.14</v>
      </c>
      <c r="P16" s="17">
        <v>2526.35</v>
      </c>
      <c r="Q16" s="17">
        <v>122.66</v>
      </c>
      <c r="R16" s="17">
        <v>18.510000000000002</v>
      </c>
      <c r="S16" s="17">
        <v>19.22</v>
      </c>
      <c r="T16" s="17">
        <v>22.7</v>
      </c>
      <c r="U16" s="17">
        <v>29.75</v>
      </c>
      <c r="V16" s="17">
        <v>41.1</v>
      </c>
      <c r="W16" s="17">
        <v>17.3</v>
      </c>
      <c r="X16" s="17">
        <v>48.66</v>
      </c>
      <c r="Y16" s="17">
        <v>10642.44</v>
      </c>
      <c r="Z16" s="17">
        <v>16.489999999999998</v>
      </c>
      <c r="AA16" s="17">
        <v>16.47</v>
      </c>
      <c r="AB16" s="17">
        <v>1471.07</v>
      </c>
      <c r="AC16" s="17">
        <v>16.71</v>
      </c>
      <c r="AD16" s="17">
        <v>16.16</v>
      </c>
      <c r="AE16" s="17">
        <v>26.97</v>
      </c>
      <c r="AF16" s="17">
        <v>1.98</v>
      </c>
      <c r="AG16" s="17">
        <v>1.26</v>
      </c>
      <c r="AH16" s="17">
        <v>4.47</v>
      </c>
      <c r="AI16" s="17">
        <v>4.05</v>
      </c>
      <c r="AJ16" s="17">
        <v>2.5299999999999998</v>
      </c>
      <c r="AK16" s="17">
        <v>136.87</v>
      </c>
      <c r="AL16" s="17">
        <v>1.83</v>
      </c>
      <c r="AM16" s="17">
        <v>0.94</v>
      </c>
      <c r="AN16" s="17">
        <v>10.88</v>
      </c>
      <c r="AO16" s="17">
        <v>5.18</v>
      </c>
      <c r="AP16" s="10">
        <v>13</v>
      </c>
      <c r="AQ16" s="10">
        <v>0</v>
      </c>
      <c r="AR16" s="10">
        <v>0</v>
      </c>
      <c r="AS16" s="10">
        <v>0</v>
      </c>
      <c r="AT16" s="17">
        <v>0.93</v>
      </c>
      <c r="AU16" s="10">
        <v>13</v>
      </c>
      <c r="AV16" s="17">
        <v>4.05</v>
      </c>
      <c r="AW16" s="17">
        <v>29.74</v>
      </c>
      <c r="AX16" s="17">
        <v>2.81</v>
      </c>
      <c r="AY16" s="17">
        <v>1.54</v>
      </c>
      <c r="AZ16" s="17">
        <v>7.72</v>
      </c>
      <c r="BA16" s="17">
        <v>1.72</v>
      </c>
      <c r="BB16" s="10">
        <v>0</v>
      </c>
      <c r="BC16" s="17">
        <v>51.85</v>
      </c>
      <c r="BD16" s="10">
        <v>157</v>
      </c>
      <c r="BE16" s="17">
        <v>19.22</v>
      </c>
      <c r="BF16" s="17">
        <v>30.36</v>
      </c>
      <c r="BG16" s="17">
        <v>4.6100000000000003</v>
      </c>
      <c r="BH16" s="10">
        <v>0</v>
      </c>
      <c r="BI16" s="17">
        <v>9.32</v>
      </c>
      <c r="BJ16" s="17">
        <v>17.440000000000001</v>
      </c>
      <c r="BK16" s="17">
        <v>5.44</v>
      </c>
      <c r="BL16" s="17">
        <v>1.55</v>
      </c>
      <c r="BM16" s="10">
        <v>0</v>
      </c>
      <c r="BN16" s="10">
        <v>0</v>
      </c>
      <c r="BO16" s="17">
        <v>40546.699999999997</v>
      </c>
      <c r="BP16" s="21">
        <v>21</v>
      </c>
      <c r="BQ16" s="10">
        <v>0</v>
      </c>
      <c r="BR16" s="10">
        <v>0</v>
      </c>
      <c r="BS16" s="10">
        <v>21</v>
      </c>
      <c r="BT16" s="10">
        <v>0</v>
      </c>
      <c r="BU16" s="10">
        <v>0</v>
      </c>
      <c r="BV16" s="10">
        <v>496</v>
      </c>
      <c r="BW16" s="10">
        <v>496</v>
      </c>
      <c r="BX16" s="10">
        <v>496</v>
      </c>
      <c r="BY16" s="10">
        <v>2603</v>
      </c>
      <c r="BZ16" s="10">
        <v>558</v>
      </c>
      <c r="CA16" s="10" t="s">
        <v>173</v>
      </c>
      <c r="CB16" s="9">
        <f t="shared" si="0"/>
        <v>0</v>
      </c>
      <c r="CC16" s="21">
        <v>3161</v>
      </c>
      <c r="CD16" s="10">
        <v>3678</v>
      </c>
      <c r="CE16" s="17">
        <v>44224.7</v>
      </c>
      <c r="CF16" s="176">
        <f>CE16-'P30 Eurostat'!BX16</f>
        <v>0</v>
      </c>
    </row>
    <row r="17" spans="1:84" ht="15">
      <c r="A17" s="7" t="s">
        <v>107</v>
      </c>
      <c r="B17" s="16">
        <v>7752.09</v>
      </c>
      <c r="C17" s="16">
        <v>0.74</v>
      </c>
      <c r="D17" s="16">
        <v>107.93</v>
      </c>
      <c r="E17" s="16">
        <v>38.21</v>
      </c>
      <c r="F17" s="16">
        <v>35305.1</v>
      </c>
      <c r="G17" s="16">
        <v>337.59</v>
      </c>
      <c r="H17" s="16">
        <v>38.4</v>
      </c>
      <c r="I17" s="16">
        <v>145.56</v>
      </c>
      <c r="J17" s="16">
        <v>11.16</v>
      </c>
      <c r="K17" s="16">
        <v>81.97</v>
      </c>
      <c r="L17" s="16">
        <v>2531.92</v>
      </c>
      <c r="M17" s="16">
        <v>429.61</v>
      </c>
      <c r="N17" s="16">
        <v>96.94</v>
      </c>
      <c r="O17" s="16">
        <v>55.63</v>
      </c>
      <c r="P17" s="16">
        <v>102.39</v>
      </c>
      <c r="Q17" s="16">
        <v>109.73</v>
      </c>
      <c r="R17" s="16">
        <v>59.04</v>
      </c>
      <c r="S17" s="16">
        <v>49.88</v>
      </c>
      <c r="T17" s="16">
        <v>85.11</v>
      </c>
      <c r="U17" s="16">
        <v>142.41999999999999</v>
      </c>
      <c r="V17" s="16">
        <v>30.66</v>
      </c>
      <c r="W17" s="16">
        <v>95.21</v>
      </c>
      <c r="X17" s="16">
        <v>137.21</v>
      </c>
      <c r="Y17" s="16">
        <v>70.12</v>
      </c>
      <c r="Z17" s="16">
        <v>21.4</v>
      </c>
      <c r="AA17" s="16">
        <v>152.97999999999999</v>
      </c>
      <c r="AB17" s="16">
        <v>547.22</v>
      </c>
      <c r="AC17" s="16">
        <v>247.86</v>
      </c>
      <c r="AD17" s="16">
        <v>1819.57</v>
      </c>
      <c r="AE17" s="16">
        <v>1169.57</v>
      </c>
      <c r="AF17" s="16">
        <v>101.39</v>
      </c>
      <c r="AG17" s="16">
        <v>130.28</v>
      </c>
      <c r="AH17" s="16">
        <v>331.05</v>
      </c>
      <c r="AI17" s="16">
        <v>191.45</v>
      </c>
      <c r="AJ17" s="16">
        <v>60.29</v>
      </c>
      <c r="AK17" s="16">
        <v>30216.880000000001</v>
      </c>
      <c r="AL17" s="16">
        <v>74.95</v>
      </c>
      <c r="AM17" s="16">
        <v>521.82000000000005</v>
      </c>
      <c r="AN17" s="16">
        <v>328.95</v>
      </c>
      <c r="AO17" s="16">
        <v>330.32</v>
      </c>
      <c r="AP17" s="9">
        <v>49</v>
      </c>
      <c r="AQ17" s="9">
        <v>35</v>
      </c>
      <c r="AR17" s="9">
        <v>27</v>
      </c>
      <c r="AS17" s="9">
        <v>0</v>
      </c>
      <c r="AT17" s="16">
        <v>179.67</v>
      </c>
      <c r="AU17" s="16">
        <v>960.65</v>
      </c>
      <c r="AV17" s="16">
        <v>319.55</v>
      </c>
      <c r="AW17" s="16">
        <v>885.1</v>
      </c>
      <c r="AX17" s="16">
        <v>326.48</v>
      </c>
      <c r="AY17" s="16">
        <v>156.1</v>
      </c>
      <c r="AZ17" s="16">
        <v>474.96</v>
      </c>
      <c r="BA17" s="16">
        <v>134.63</v>
      </c>
      <c r="BB17" s="16">
        <v>3.99</v>
      </c>
      <c r="BC17" s="16">
        <v>832.98</v>
      </c>
      <c r="BD17" s="9">
        <v>823</v>
      </c>
      <c r="BE17" s="16">
        <v>3927.99</v>
      </c>
      <c r="BF17" s="16">
        <v>3343.43</v>
      </c>
      <c r="BG17" s="16">
        <v>876.91</v>
      </c>
      <c r="BH17" s="16">
        <v>167.35</v>
      </c>
      <c r="BI17" s="16">
        <v>1837.79</v>
      </c>
      <c r="BJ17" s="16">
        <v>237.45</v>
      </c>
      <c r="BK17" s="16">
        <v>32.950000000000003</v>
      </c>
      <c r="BL17" s="16">
        <v>84.27</v>
      </c>
      <c r="BM17" s="9">
        <v>0</v>
      </c>
      <c r="BN17" s="9">
        <v>0</v>
      </c>
      <c r="BO17" s="16">
        <v>99776.84</v>
      </c>
      <c r="BP17" s="21">
        <v>179239</v>
      </c>
      <c r="BQ17" s="9">
        <v>352</v>
      </c>
      <c r="BR17" s="9">
        <v>0</v>
      </c>
      <c r="BS17" s="9">
        <v>179591</v>
      </c>
      <c r="BT17" s="9">
        <v>0</v>
      </c>
      <c r="BU17" s="9">
        <v>0</v>
      </c>
      <c r="BV17" s="9">
        <v>2276</v>
      </c>
      <c r="BW17" s="9">
        <v>2276</v>
      </c>
      <c r="BX17" s="9">
        <v>2276</v>
      </c>
      <c r="BY17" s="9">
        <v>29174</v>
      </c>
      <c r="BZ17" s="9">
        <v>19120</v>
      </c>
      <c r="CA17" s="9" t="s">
        <v>173</v>
      </c>
      <c r="CB17" s="9">
        <f t="shared" si="0"/>
        <v>0</v>
      </c>
      <c r="CC17" s="21">
        <v>48294</v>
      </c>
      <c r="CD17" s="9">
        <v>230161</v>
      </c>
      <c r="CE17" s="16">
        <v>329937.84000000003</v>
      </c>
      <c r="CF17" s="176">
        <f>CE17-'P30 Eurostat'!BX17</f>
        <v>0</v>
      </c>
    </row>
    <row r="18" spans="1:84" ht="15">
      <c r="A18" s="7" t="s">
        <v>108</v>
      </c>
      <c r="B18" s="17">
        <v>202.39</v>
      </c>
      <c r="C18" s="17">
        <v>2.92</v>
      </c>
      <c r="D18" s="17">
        <v>11.11</v>
      </c>
      <c r="E18" s="17">
        <v>5.26</v>
      </c>
      <c r="F18" s="17">
        <v>678.35</v>
      </c>
      <c r="G18" s="17">
        <v>5811.85</v>
      </c>
      <c r="H18" s="17">
        <v>123.86</v>
      </c>
      <c r="I18" s="10">
        <v>980</v>
      </c>
      <c r="J18" s="17">
        <v>36.46</v>
      </c>
      <c r="K18" s="17">
        <v>58.24</v>
      </c>
      <c r="L18" s="17">
        <v>296.99</v>
      </c>
      <c r="M18" s="17">
        <v>119.74</v>
      </c>
      <c r="N18" s="17">
        <v>270.35000000000002</v>
      </c>
      <c r="O18" s="17">
        <v>58.69</v>
      </c>
      <c r="P18" s="17">
        <v>76.5</v>
      </c>
      <c r="Q18" s="17">
        <v>124.25</v>
      </c>
      <c r="R18" s="17">
        <v>178.42</v>
      </c>
      <c r="S18" s="17">
        <v>99.78</v>
      </c>
      <c r="T18" s="17">
        <v>235.21</v>
      </c>
      <c r="U18" s="17">
        <v>944.15</v>
      </c>
      <c r="V18" s="17">
        <v>342.94</v>
      </c>
      <c r="W18" s="17">
        <v>495.49</v>
      </c>
      <c r="X18" s="17">
        <v>402.65</v>
      </c>
      <c r="Y18" s="17">
        <v>44.4</v>
      </c>
      <c r="Z18" s="17">
        <v>12.35</v>
      </c>
      <c r="AA18" s="17">
        <v>105.67</v>
      </c>
      <c r="AB18" s="17">
        <v>1016.06</v>
      </c>
      <c r="AC18" s="17">
        <v>463.51</v>
      </c>
      <c r="AD18" s="17">
        <v>1649.86</v>
      </c>
      <c r="AE18" s="17">
        <v>926.91</v>
      </c>
      <c r="AF18" s="17">
        <v>38.979999999999997</v>
      </c>
      <c r="AG18" s="17">
        <v>127.02</v>
      </c>
      <c r="AH18" s="17">
        <v>41.72</v>
      </c>
      <c r="AI18" s="17">
        <v>106.7</v>
      </c>
      <c r="AJ18" s="17">
        <v>37.880000000000003</v>
      </c>
      <c r="AK18" s="17">
        <v>532.51</v>
      </c>
      <c r="AL18" s="17">
        <v>50.95</v>
      </c>
      <c r="AM18" s="17">
        <v>1072.68</v>
      </c>
      <c r="AN18" s="17">
        <v>225.58</v>
      </c>
      <c r="AO18" s="17">
        <v>27.6</v>
      </c>
      <c r="AP18" s="10">
        <v>42</v>
      </c>
      <c r="AQ18" s="10">
        <v>25</v>
      </c>
      <c r="AR18" s="10">
        <v>27</v>
      </c>
      <c r="AS18" s="10">
        <v>94</v>
      </c>
      <c r="AT18" s="17">
        <v>44.36</v>
      </c>
      <c r="AU18" s="17">
        <v>162.11000000000001</v>
      </c>
      <c r="AV18" s="17">
        <v>7.31</v>
      </c>
      <c r="AW18" s="17">
        <v>59.51</v>
      </c>
      <c r="AX18" s="10">
        <v>0</v>
      </c>
      <c r="AY18" s="17">
        <v>203.5</v>
      </c>
      <c r="AZ18" s="17">
        <v>132.6</v>
      </c>
      <c r="BA18" s="17">
        <v>44.92</v>
      </c>
      <c r="BB18" s="17">
        <v>13.16</v>
      </c>
      <c r="BC18" s="17">
        <v>241.13</v>
      </c>
      <c r="BD18" s="10">
        <v>470</v>
      </c>
      <c r="BE18" s="17">
        <v>301.58</v>
      </c>
      <c r="BF18" s="10">
        <v>971</v>
      </c>
      <c r="BG18" s="17">
        <v>188.88</v>
      </c>
      <c r="BH18" s="17">
        <v>287.35000000000002</v>
      </c>
      <c r="BI18" s="17">
        <v>196.37</v>
      </c>
      <c r="BJ18" s="17">
        <v>12.5</v>
      </c>
      <c r="BK18" s="17">
        <v>181.63</v>
      </c>
      <c r="BL18" s="10">
        <v>0</v>
      </c>
      <c r="BM18" s="10">
        <v>0</v>
      </c>
      <c r="BN18" s="10">
        <v>0</v>
      </c>
      <c r="BO18" s="17">
        <v>21741.86</v>
      </c>
      <c r="BP18" s="21">
        <v>52422</v>
      </c>
      <c r="BQ18" s="10">
        <v>57</v>
      </c>
      <c r="BR18" s="10">
        <v>0</v>
      </c>
      <c r="BS18" s="10">
        <v>52479</v>
      </c>
      <c r="BT18" s="10">
        <v>0</v>
      </c>
      <c r="BU18" s="10">
        <v>0</v>
      </c>
      <c r="BV18" s="10">
        <v>517</v>
      </c>
      <c r="BW18" s="10">
        <v>517</v>
      </c>
      <c r="BX18" s="10">
        <v>517</v>
      </c>
      <c r="BY18" s="10">
        <v>14156</v>
      </c>
      <c r="BZ18" s="10">
        <v>9961</v>
      </c>
      <c r="CA18" s="10" t="s">
        <v>173</v>
      </c>
      <c r="CB18" s="9">
        <f t="shared" si="0"/>
        <v>0</v>
      </c>
      <c r="CC18" s="21">
        <v>24117</v>
      </c>
      <c r="CD18" s="10">
        <v>77113</v>
      </c>
      <c r="CE18" s="17">
        <v>98854.86</v>
      </c>
      <c r="CF18" s="176">
        <f>CE18-'P30 Eurostat'!BX18</f>
        <v>-9.9999999947613105E-3</v>
      </c>
    </row>
    <row r="19" spans="1:84" ht="15">
      <c r="A19" s="7" t="s">
        <v>109</v>
      </c>
      <c r="B19" s="16">
        <v>703.37</v>
      </c>
      <c r="C19" s="9">
        <v>0</v>
      </c>
      <c r="D19" s="16">
        <v>45.07</v>
      </c>
      <c r="E19" s="16">
        <v>41.02</v>
      </c>
      <c r="F19" s="16">
        <v>458.48</v>
      </c>
      <c r="G19" s="16">
        <v>15.3</v>
      </c>
      <c r="H19" s="16">
        <v>2327.84</v>
      </c>
      <c r="I19" s="16">
        <v>259.29000000000002</v>
      </c>
      <c r="J19" s="16">
        <v>65.7</v>
      </c>
      <c r="K19" s="9">
        <v>2</v>
      </c>
      <c r="L19" s="16">
        <v>77.209999999999994</v>
      </c>
      <c r="M19" s="16">
        <v>67.06</v>
      </c>
      <c r="N19" s="16">
        <v>95.72</v>
      </c>
      <c r="O19" s="9">
        <v>355</v>
      </c>
      <c r="P19" s="16">
        <v>97.58</v>
      </c>
      <c r="Q19" s="16">
        <v>147.66999999999999</v>
      </c>
      <c r="R19" s="16">
        <v>63.89</v>
      </c>
      <c r="S19" s="16">
        <v>44.36</v>
      </c>
      <c r="T19" s="16">
        <v>110.6</v>
      </c>
      <c r="U19" s="16">
        <v>615.64</v>
      </c>
      <c r="V19" s="16">
        <v>212.12</v>
      </c>
      <c r="W19" s="16">
        <v>1043.07</v>
      </c>
      <c r="X19" s="16">
        <v>81.209999999999994</v>
      </c>
      <c r="Y19" s="16">
        <v>3.99</v>
      </c>
      <c r="Z19" s="16">
        <v>5.16</v>
      </c>
      <c r="AA19" s="16">
        <v>116.53</v>
      </c>
      <c r="AB19" s="16">
        <v>5456.82</v>
      </c>
      <c r="AC19" s="16">
        <v>59.12</v>
      </c>
      <c r="AD19" s="16">
        <v>276.72000000000003</v>
      </c>
      <c r="AE19" s="16">
        <v>112.52</v>
      </c>
      <c r="AF19" s="16">
        <v>4.53</v>
      </c>
      <c r="AG19" s="16">
        <v>21.94</v>
      </c>
      <c r="AH19" s="16">
        <v>5.6</v>
      </c>
      <c r="AI19" s="16">
        <v>114.83</v>
      </c>
      <c r="AJ19" s="16">
        <v>1.57</v>
      </c>
      <c r="AK19" s="16">
        <v>84.44</v>
      </c>
      <c r="AL19" s="16">
        <v>98.2</v>
      </c>
      <c r="AM19" s="16">
        <v>249.11</v>
      </c>
      <c r="AN19" s="16">
        <v>140.41</v>
      </c>
      <c r="AO19" s="16">
        <v>19.79</v>
      </c>
      <c r="AP19" s="9">
        <v>9</v>
      </c>
      <c r="AQ19" s="9">
        <v>0</v>
      </c>
      <c r="AR19" s="9">
        <v>0</v>
      </c>
      <c r="AS19" s="9">
        <v>181</v>
      </c>
      <c r="AT19" s="16">
        <v>94.2</v>
      </c>
      <c r="AU19" s="16">
        <v>25.42</v>
      </c>
      <c r="AV19" s="16">
        <v>2.5299999999999998</v>
      </c>
      <c r="AW19" s="16">
        <v>12.24</v>
      </c>
      <c r="AX19" s="16">
        <v>3.49</v>
      </c>
      <c r="AY19" s="16">
        <v>7.62</v>
      </c>
      <c r="AZ19" s="16">
        <v>21.48</v>
      </c>
      <c r="BA19" s="16">
        <v>6.46</v>
      </c>
      <c r="BB19" s="9">
        <v>0</v>
      </c>
      <c r="BC19" s="16">
        <v>188.38</v>
      </c>
      <c r="BD19" s="9">
        <v>10</v>
      </c>
      <c r="BE19" s="16">
        <v>51.72</v>
      </c>
      <c r="BF19" s="16">
        <v>1.77</v>
      </c>
      <c r="BG19" s="9">
        <v>45</v>
      </c>
      <c r="BH19" s="16">
        <v>108.43</v>
      </c>
      <c r="BI19" s="16">
        <v>62.37</v>
      </c>
      <c r="BJ19" s="16">
        <v>51.56</v>
      </c>
      <c r="BK19" s="16">
        <v>73.7</v>
      </c>
      <c r="BL19" s="16">
        <v>1.93</v>
      </c>
      <c r="BM19" s="9">
        <v>0</v>
      </c>
      <c r="BN19" s="9">
        <v>0</v>
      </c>
      <c r="BO19" s="16">
        <v>14658.77</v>
      </c>
      <c r="BP19" s="21">
        <v>1710</v>
      </c>
      <c r="BQ19" s="9">
        <v>0</v>
      </c>
      <c r="BR19" s="9">
        <v>0</v>
      </c>
      <c r="BS19" s="9">
        <v>1710</v>
      </c>
      <c r="BT19" s="9">
        <v>0</v>
      </c>
      <c r="BU19" s="9">
        <v>0</v>
      </c>
      <c r="BV19" s="9">
        <v>-93</v>
      </c>
      <c r="BW19" s="9">
        <v>-93</v>
      </c>
      <c r="BX19" s="9">
        <v>-93</v>
      </c>
      <c r="BY19" s="9">
        <v>1612</v>
      </c>
      <c r="BZ19" s="9">
        <v>669</v>
      </c>
      <c r="CA19" s="9" t="s">
        <v>173</v>
      </c>
      <c r="CB19" s="9">
        <f t="shared" si="0"/>
        <v>0</v>
      </c>
      <c r="CC19" s="21">
        <v>2281</v>
      </c>
      <c r="CD19" s="9">
        <v>3898</v>
      </c>
      <c r="CE19" s="16">
        <v>18556.77</v>
      </c>
      <c r="CF19" s="176">
        <f>CE19-'P30 Eurostat'!BX19</f>
        <v>-9.9999999983992893E-3</v>
      </c>
    </row>
    <row r="20" spans="1:84" ht="15">
      <c r="A20" s="7" t="s">
        <v>110</v>
      </c>
      <c r="B20" s="17">
        <v>195.38</v>
      </c>
      <c r="C20" s="17">
        <v>1.64</v>
      </c>
      <c r="D20" s="17">
        <v>6.74</v>
      </c>
      <c r="E20" s="17">
        <v>22.8</v>
      </c>
      <c r="F20" s="17">
        <v>1750.41</v>
      </c>
      <c r="G20" s="17">
        <v>187.64</v>
      </c>
      <c r="H20" s="17">
        <v>57.8</v>
      </c>
      <c r="I20" s="17">
        <v>3202.87</v>
      </c>
      <c r="J20" s="17">
        <v>1439.51</v>
      </c>
      <c r="K20" s="17">
        <v>29.21</v>
      </c>
      <c r="L20" s="17">
        <v>648.72</v>
      </c>
      <c r="M20" s="17">
        <v>473.29</v>
      </c>
      <c r="N20" s="17">
        <v>296.32</v>
      </c>
      <c r="O20" s="17">
        <v>208.75</v>
      </c>
      <c r="P20" s="17">
        <v>19.36</v>
      </c>
      <c r="Q20" s="17">
        <v>72.59</v>
      </c>
      <c r="R20" s="17">
        <v>126.93</v>
      </c>
      <c r="S20" s="17">
        <v>114.02</v>
      </c>
      <c r="T20" s="17">
        <v>98.75</v>
      </c>
      <c r="U20" s="17">
        <v>95.27</v>
      </c>
      <c r="V20" s="17">
        <v>65.040000000000006</v>
      </c>
      <c r="W20" s="17">
        <v>165.85</v>
      </c>
      <c r="X20" s="17">
        <v>97.36</v>
      </c>
      <c r="Y20" s="17">
        <v>32.57</v>
      </c>
      <c r="Z20" s="17">
        <v>19.260000000000002</v>
      </c>
      <c r="AA20" s="17">
        <v>255.73</v>
      </c>
      <c r="AB20" s="17">
        <v>430.65</v>
      </c>
      <c r="AC20" s="17">
        <v>77.97</v>
      </c>
      <c r="AD20" s="17">
        <v>348.17</v>
      </c>
      <c r="AE20" s="17">
        <v>889.65</v>
      </c>
      <c r="AF20" s="17">
        <v>34.380000000000003</v>
      </c>
      <c r="AG20" s="17">
        <v>41.06</v>
      </c>
      <c r="AH20" s="17">
        <v>2.0499999999999998</v>
      </c>
      <c r="AI20" s="17">
        <v>125.94</v>
      </c>
      <c r="AJ20" s="10">
        <v>7</v>
      </c>
      <c r="AK20" s="17">
        <v>153.44999999999999</v>
      </c>
      <c r="AL20" s="17">
        <v>1986.98</v>
      </c>
      <c r="AM20" s="17">
        <v>1102.3</v>
      </c>
      <c r="AN20" s="17">
        <v>79.900000000000006</v>
      </c>
      <c r="AO20" s="17">
        <v>100.69</v>
      </c>
      <c r="AP20" s="10">
        <v>272</v>
      </c>
      <c r="AQ20" s="10">
        <v>138</v>
      </c>
      <c r="AR20" s="17">
        <v>470.85</v>
      </c>
      <c r="AS20" s="10">
        <v>72</v>
      </c>
      <c r="AT20" s="17">
        <v>170.24</v>
      </c>
      <c r="AU20" s="17">
        <v>878.91</v>
      </c>
      <c r="AV20" s="17">
        <v>195.35</v>
      </c>
      <c r="AW20" s="17">
        <v>142.34</v>
      </c>
      <c r="AX20" s="17">
        <v>48.81</v>
      </c>
      <c r="AY20" s="17">
        <v>69.86</v>
      </c>
      <c r="AZ20" s="17">
        <v>212.83</v>
      </c>
      <c r="BA20" s="17">
        <v>11.65</v>
      </c>
      <c r="BB20" s="17">
        <v>79.63</v>
      </c>
      <c r="BC20" s="17">
        <v>357.09</v>
      </c>
      <c r="BD20" s="10">
        <v>764</v>
      </c>
      <c r="BE20" s="17">
        <v>273.74</v>
      </c>
      <c r="BF20" s="17">
        <v>32.06</v>
      </c>
      <c r="BG20" s="17">
        <v>139.37</v>
      </c>
      <c r="BH20" s="17">
        <v>74.180000000000007</v>
      </c>
      <c r="BI20" s="10">
        <v>82</v>
      </c>
      <c r="BJ20" s="17">
        <v>6.66</v>
      </c>
      <c r="BK20" s="17">
        <v>24.02</v>
      </c>
      <c r="BL20" s="17">
        <v>20.04</v>
      </c>
      <c r="BM20" s="10">
        <v>0</v>
      </c>
      <c r="BN20" s="10">
        <v>0</v>
      </c>
      <c r="BO20" s="17">
        <v>19599.62</v>
      </c>
      <c r="BP20" s="21">
        <v>5137</v>
      </c>
      <c r="BQ20" s="10">
        <v>0</v>
      </c>
      <c r="BR20" s="10">
        <v>0</v>
      </c>
      <c r="BS20" s="10">
        <v>5137</v>
      </c>
      <c r="BT20" s="10">
        <v>0</v>
      </c>
      <c r="BU20" s="10">
        <v>0</v>
      </c>
      <c r="BV20" s="10">
        <v>-175</v>
      </c>
      <c r="BW20" s="10">
        <v>-175</v>
      </c>
      <c r="BX20" s="10">
        <v>-175</v>
      </c>
      <c r="BY20" s="10">
        <v>4992</v>
      </c>
      <c r="BZ20" s="10">
        <v>1475</v>
      </c>
      <c r="CA20" s="10" t="s">
        <v>173</v>
      </c>
      <c r="CB20" s="9">
        <f t="shared" si="0"/>
        <v>0</v>
      </c>
      <c r="CC20" s="21">
        <v>6467</v>
      </c>
      <c r="CD20" s="10">
        <v>11429</v>
      </c>
      <c r="CE20" s="17">
        <v>31028.62</v>
      </c>
      <c r="CF20" s="176">
        <f>CE20-'P30 Eurostat'!BX20</f>
        <v>0</v>
      </c>
    </row>
    <row r="21" spans="1:84" ht="15">
      <c r="A21" s="7" t="s">
        <v>111</v>
      </c>
      <c r="B21" s="9">
        <v>0</v>
      </c>
      <c r="C21" s="16">
        <v>1.17</v>
      </c>
      <c r="D21" s="16">
        <v>5.96</v>
      </c>
      <c r="E21" s="16">
        <v>4.72</v>
      </c>
      <c r="F21" s="16">
        <v>104.11</v>
      </c>
      <c r="G21" s="16">
        <v>16.71</v>
      </c>
      <c r="H21" s="16">
        <v>10.23</v>
      </c>
      <c r="I21" s="16">
        <v>83.83</v>
      </c>
      <c r="J21" s="16">
        <v>287.81</v>
      </c>
      <c r="K21" s="16">
        <v>4.82</v>
      </c>
      <c r="L21" s="16">
        <v>68.38</v>
      </c>
      <c r="M21" s="16">
        <v>32.69</v>
      </c>
      <c r="N21" s="16">
        <v>37.67</v>
      </c>
      <c r="O21" s="16">
        <v>22.95</v>
      </c>
      <c r="P21" s="16">
        <v>9.24</v>
      </c>
      <c r="Q21" s="16">
        <v>16.850000000000001</v>
      </c>
      <c r="R21" s="16">
        <v>20.73</v>
      </c>
      <c r="S21" s="16">
        <v>11.75</v>
      </c>
      <c r="T21" s="16">
        <v>17.91</v>
      </c>
      <c r="U21" s="16">
        <v>24.41</v>
      </c>
      <c r="V21" s="16">
        <v>15.84</v>
      </c>
      <c r="W21" s="16">
        <v>15.31</v>
      </c>
      <c r="X21" s="16">
        <v>16.62</v>
      </c>
      <c r="Y21" s="16">
        <v>9.14</v>
      </c>
      <c r="Z21" s="16">
        <v>7.19</v>
      </c>
      <c r="AA21" s="16">
        <v>31.72</v>
      </c>
      <c r="AB21" s="16">
        <v>61.13</v>
      </c>
      <c r="AC21" s="16">
        <v>65.88</v>
      </c>
      <c r="AD21" s="16">
        <v>521.88</v>
      </c>
      <c r="AE21" s="16">
        <v>619.38</v>
      </c>
      <c r="AF21" s="16">
        <v>11.22</v>
      </c>
      <c r="AG21" s="16">
        <v>7.05</v>
      </c>
      <c r="AH21" s="16">
        <v>7.08</v>
      </c>
      <c r="AI21" s="16">
        <v>82.27</v>
      </c>
      <c r="AJ21" s="16">
        <v>6.04</v>
      </c>
      <c r="AK21" s="16">
        <v>48.43</v>
      </c>
      <c r="AL21" s="16">
        <v>1231.7</v>
      </c>
      <c r="AM21" s="16">
        <v>994.49</v>
      </c>
      <c r="AN21" s="16">
        <v>315.58</v>
      </c>
      <c r="AO21" s="16">
        <v>217.6</v>
      </c>
      <c r="AP21" s="9">
        <v>297</v>
      </c>
      <c r="AQ21" s="9">
        <v>204</v>
      </c>
      <c r="AR21" s="16">
        <v>655.52</v>
      </c>
      <c r="AS21" s="9">
        <v>0</v>
      </c>
      <c r="AT21" s="16">
        <v>108.47</v>
      </c>
      <c r="AU21" s="16">
        <v>1204.3800000000001</v>
      </c>
      <c r="AV21" s="16">
        <v>419.52</v>
      </c>
      <c r="AW21" s="16">
        <v>494.02</v>
      </c>
      <c r="AX21" s="16">
        <v>23.19</v>
      </c>
      <c r="AY21" s="16">
        <v>81.099999999999994</v>
      </c>
      <c r="AZ21" s="16">
        <v>218.79</v>
      </c>
      <c r="BA21" s="16">
        <v>27.25</v>
      </c>
      <c r="BB21" s="16">
        <v>21.1</v>
      </c>
      <c r="BC21" s="16">
        <v>521.22</v>
      </c>
      <c r="BD21" s="9">
        <v>659</v>
      </c>
      <c r="BE21" s="16">
        <v>532.79999999999995</v>
      </c>
      <c r="BF21" s="16">
        <v>197.25</v>
      </c>
      <c r="BG21" s="16">
        <v>185.47</v>
      </c>
      <c r="BH21" s="16">
        <v>284.07</v>
      </c>
      <c r="BI21" s="16">
        <v>304.37</v>
      </c>
      <c r="BJ21" s="16">
        <v>274.14999999999998</v>
      </c>
      <c r="BK21" s="16">
        <v>6.46</v>
      </c>
      <c r="BL21" s="16">
        <v>56.29</v>
      </c>
      <c r="BM21" s="9">
        <v>0</v>
      </c>
      <c r="BN21" s="9">
        <v>0</v>
      </c>
      <c r="BO21" s="16">
        <v>11842.91</v>
      </c>
      <c r="BP21" s="21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-80</v>
      </c>
      <c r="BW21" s="9">
        <v>-80</v>
      </c>
      <c r="BX21" s="9">
        <v>-80</v>
      </c>
      <c r="BY21" s="9">
        <v>83</v>
      </c>
      <c r="BZ21" s="9">
        <v>4</v>
      </c>
      <c r="CA21" s="9" t="s">
        <v>173</v>
      </c>
      <c r="CB21" s="9">
        <f t="shared" si="0"/>
        <v>0</v>
      </c>
      <c r="CC21" s="21">
        <v>87</v>
      </c>
      <c r="CD21" s="9">
        <v>7</v>
      </c>
      <c r="CE21" s="16">
        <v>11849.91</v>
      </c>
      <c r="CF21" s="176">
        <f>CE21-'P30 Eurostat'!BX21</f>
        <v>-1.0000000000218279E-2</v>
      </c>
    </row>
    <row r="22" spans="1:84" ht="15">
      <c r="A22" s="7" t="s">
        <v>112</v>
      </c>
      <c r="B22" s="17">
        <v>2801.52</v>
      </c>
      <c r="C22" s="17">
        <v>68.69</v>
      </c>
      <c r="D22" s="17">
        <v>122.1</v>
      </c>
      <c r="E22" s="17">
        <v>144.06</v>
      </c>
      <c r="F22" s="17">
        <v>876.89</v>
      </c>
      <c r="G22" s="17">
        <v>76.8</v>
      </c>
      <c r="H22" s="17">
        <v>59.48</v>
      </c>
      <c r="I22" s="17">
        <v>127.66</v>
      </c>
      <c r="J22" s="17">
        <v>49.63</v>
      </c>
      <c r="K22" s="17">
        <v>1877.88</v>
      </c>
      <c r="L22" s="17">
        <v>6139.82</v>
      </c>
      <c r="M22" s="17">
        <v>67.89</v>
      </c>
      <c r="N22" s="17">
        <v>85.88</v>
      </c>
      <c r="O22" s="17">
        <v>372.73</v>
      </c>
      <c r="P22" s="17">
        <v>297.05</v>
      </c>
      <c r="Q22" s="17">
        <v>141.41999999999999</v>
      </c>
      <c r="R22" s="17">
        <v>68.11</v>
      </c>
      <c r="S22" s="17">
        <v>55.57</v>
      </c>
      <c r="T22" s="17">
        <v>138.4</v>
      </c>
      <c r="U22" s="17">
        <v>225.86</v>
      </c>
      <c r="V22" s="17">
        <v>35.31</v>
      </c>
      <c r="W22" s="17">
        <v>58.73</v>
      </c>
      <c r="X22" s="17">
        <v>170.95</v>
      </c>
      <c r="Y22" s="17">
        <v>739.69</v>
      </c>
      <c r="Z22" s="17">
        <v>67.19</v>
      </c>
      <c r="AA22" s="17">
        <v>454.06</v>
      </c>
      <c r="AB22" s="17">
        <v>2388.9699999999998</v>
      </c>
      <c r="AC22" s="17">
        <v>324.55</v>
      </c>
      <c r="AD22" s="17">
        <v>3759.34</v>
      </c>
      <c r="AE22" s="17">
        <v>1173.32</v>
      </c>
      <c r="AF22" s="17">
        <v>7113.39</v>
      </c>
      <c r="AG22" s="17">
        <v>1867.18</v>
      </c>
      <c r="AH22" s="17">
        <v>4520.75</v>
      </c>
      <c r="AI22" s="17">
        <v>895.57</v>
      </c>
      <c r="AJ22" s="17">
        <v>96.56</v>
      </c>
      <c r="AK22" s="17">
        <v>206.6</v>
      </c>
      <c r="AL22" s="17">
        <v>61.69</v>
      </c>
      <c r="AM22" s="17">
        <v>309.04000000000002</v>
      </c>
      <c r="AN22" s="17">
        <v>366.22</v>
      </c>
      <c r="AO22" s="17">
        <v>386.58</v>
      </c>
      <c r="AP22" s="10">
        <v>331</v>
      </c>
      <c r="AQ22" s="10">
        <v>159</v>
      </c>
      <c r="AR22" s="17">
        <v>65.88</v>
      </c>
      <c r="AS22" s="10">
        <v>0</v>
      </c>
      <c r="AT22" s="17">
        <v>148.01</v>
      </c>
      <c r="AU22" s="17">
        <v>843.65</v>
      </c>
      <c r="AV22" s="17">
        <v>235.91</v>
      </c>
      <c r="AW22" s="17">
        <v>241.12</v>
      </c>
      <c r="AX22" s="17">
        <v>242.08</v>
      </c>
      <c r="AY22" s="17">
        <v>157.44999999999999</v>
      </c>
      <c r="AZ22" s="17">
        <v>645.16999999999996</v>
      </c>
      <c r="BA22" s="17">
        <v>54.01</v>
      </c>
      <c r="BB22" s="17">
        <v>113.57</v>
      </c>
      <c r="BC22" s="17">
        <v>490.32</v>
      </c>
      <c r="BD22" s="10">
        <v>1648</v>
      </c>
      <c r="BE22" s="17">
        <v>388.8</v>
      </c>
      <c r="BF22" s="17">
        <v>290.33</v>
      </c>
      <c r="BG22" s="17">
        <v>173.99</v>
      </c>
      <c r="BH22" s="17">
        <v>288.88</v>
      </c>
      <c r="BI22" s="10">
        <v>318</v>
      </c>
      <c r="BJ22" s="17">
        <v>206.67</v>
      </c>
      <c r="BK22" s="17">
        <v>25.97</v>
      </c>
      <c r="BL22" s="17">
        <v>76.61</v>
      </c>
      <c r="BM22" s="10">
        <v>0</v>
      </c>
      <c r="BN22" s="10">
        <v>0</v>
      </c>
      <c r="BO22" s="17">
        <v>45937.51</v>
      </c>
      <c r="BP22" s="21">
        <v>44388</v>
      </c>
      <c r="BQ22" s="10">
        <v>0</v>
      </c>
      <c r="BR22" s="10">
        <v>0</v>
      </c>
      <c r="BS22" s="10">
        <v>44388</v>
      </c>
      <c r="BT22" s="10">
        <v>0</v>
      </c>
      <c r="BU22" s="10">
        <v>0</v>
      </c>
      <c r="BV22" s="10">
        <v>-167</v>
      </c>
      <c r="BW22" s="10">
        <v>-167</v>
      </c>
      <c r="BX22" s="10">
        <v>-167</v>
      </c>
      <c r="BY22" s="10">
        <v>6410</v>
      </c>
      <c r="BZ22" s="10">
        <v>5332</v>
      </c>
      <c r="CA22" s="10" t="s">
        <v>173</v>
      </c>
      <c r="CB22" s="9">
        <f t="shared" si="0"/>
        <v>0</v>
      </c>
      <c r="CC22" s="21">
        <v>11742</v>
      </c>
      <c r="CD22" s="10">
        <v>55963</v>
      </c>
      <c r="CE22" s="17">
        <v>101900.51</v>
      </c>
      <c r="CF22" s="176">
        <f>CE22-'P30 Eurostat'!BX22</f>
        <v>0</v>
      </c>
    </row>
    <row r="23" spans="1:84" ht="15">
      <c r="A23" s="7" t="s">
        <v>113</v>
      </c>
      <c r="B23" s="16">
        <v>6679.26</v>
      </c>
      <c r="C23" s="16">
        <v>31.29</v>
      </c>
      <c r="D23" s="16">
        <v>332.59</v>
      </c>
      <c r="E23" s="16">
        <v>138.06</v>
      </c>
      <c r="F23" s="16">
        <v>1803.9</v>
      </c>
      <c r="G23" s="16">
        <v>892.39</v>
      </c>
      <c r="H23" s="16">
        <v>159.49</v>
      </c>
      <c r="I23" s="16">
        <v>965.42</v>
      </c>
      <c r="J23" s="16">
        <v>782.11</v>
      </c>
      <c r="K23" s="16">
        <v>865.36</v>
      </c>
      <c r="L23" s="16">
        <v>15830.14</v>
      </c>
      <c r="M23" s="16">
        <v>2531.7199999999998</v>
      </c>
      <c r="N23" s="16">
        <v>9594.08</v>
      </c>
      <c r="O23" s="16">
        <v>462.77</v>
      </c>
      <c r="P23" s="16">
        <v>608.19000000000005</v>
      </c>
      <c r="Q23" s="16">
        <v>1513.72</v>
      </c>
      <c r="R23" s="16">
        <v>236.27</v>
      </c>
      <c r="S23" s="16">
        <v>744.43</v>
      </c>
      <c r="T23" s="16">
        <v>664.3</v>
      </c>
      <c r="U23" s="16">
        <v>1453.92</v>
      </c>
      <c r="V23" s="16">
        <v>591.47</v>
      </c>
      <c r="W23" s="16">
        <v>710.25</v>
      </c>
      <c r="X23" s="16">
        <v>787.76</v>
      </c>
      <c r="Y23" s="16">
        <v>4525.32</v>
      </c>
      <c r="Z23" s="16">
        <v>88.32</v>
      </c>
      <c r="AA23" s="16">
        <v>152.99</v>
      </c>
      <c r="AB23" s="16">
        <v>3586.58</v>
      </c>
      <c r="AC23" s="16">
        <v>308.95999999999998</v>
      </c>
      <c r="AD23" s="16">
        <v>981.12</v>
      </c>
      <c r="AE23" s="16">
        <v>634.36</v>
      </c>
      <c r="AF23" s="16">
        <v>68.239999999999995</v>
      </c>
      <c r="AG23" s="16">
        <v>77.739999999999995</v>
      </c>
      <c r="AH23" s="16">
        <v>26.75</v>
      </c>
      <c r="AI23" s="16">
        <v>80.5</v>
      </c>
      <c r="AJ23" s="16">
        <v>22.72</v>
      </c>
      <c r="AK23" s="16">
        <v>310.72000000000003</v>
      </c>
      <c r="AL23" s="16">
        <v>301.63</v>
      </c>
      <c r="AM23" s="16">
        <v>479.37</v>
      </c>
      <c r="AN23" s="16">
        <v>132.88</v>
      </c>
      <c r="AO23" s="16">
        <v>221.29</v>
      </c>
      <c r="AP23" s="9">
        <v>8</v>
      </c>
      <c r="AQ23" s="9">
        <v>18</v>
      </c>
      <c r="AR23" s="9">
        <v>27</v>
      </c>
      <c r="AS23" s="9">
        <v>720</v>
      </c>
      <c r="AT23" s="16">
        <v>399.19</v>
      </c>
      <c r="AU23" s="16">
        <v>203.26</v>
      </c>
      <c r="AV23" s="16">
        <v>183.54</v>
      </c>
      <c r="AW23" s="16">
        <v>555.17999999999995</v>
      </c>
      <c r="AX23" s="16">
        <v>62.13</v>
      </c>
      <c r="AY23" s="16">
        <v>193.2</v>
      </c>
      <c r="AZ23" s="16">
        <v>233.61</v>
      </c>
      <c r="BA23" s="16">
        <v>59.64</v>
      </c>
      <c r="BB23" s="16">
        <v>2.4700000000000002</v>
      </c>
      <c r="BC23" s="16">
        <v>354.77</v>
      </c>
      <c r="BD23" s="9">
        <v>446</v>
      </c>
      <c r="BE23" s="16">
        <v>284.89</v>
      </c>
      <c r="BF23" s="16">
        <v>978.01</v>
      </c>
      <c r="BG23" s="16">
        <v>67.27</v>
      </c>
      <c r="BH23" s="16">
        <v>222.2</v>
      </c>
      <c r="BI23" s="16">
        <v>172.12</v>
      </c>
      <c r="BJ23" s="16">
        <v>162.07</v>
      </c>
      <c r="BK23" s="16">
        <v>73.760000000000005</v>
      </c>
      <c r="BL23" s="16">
        <v>9.3699999999999992</v>
      </c>
      <c r="BM23" s="9">
        <v>0</v>
      </c>
      <c r="BN23" s="9">
        <v>0</v>
      </c>
      <c r="BO23" s="16">
        <v>65814.039999999994</v>
      </c>
      <c r="BP23" s="21">
        <v>23493</v>
      </c>
      <c r="BQ23" s="9">
        <v>350</v>
      </c>
      <c r="BR23" s="9">
        <v>0</v>
      </c>
      <c r="BS23" s="9">
        <v>23843</v>
      </c>
      <c r="BT23" s="9">
        <v>0</v>
      </c>
      <c r="BU23" s="9">
        <v>0</v>
      </c>
      <c r="BV23" s="9">
        <v>-18</v>
      </c>
      <c r="BW23" s="9">
        <v>-18</v>
      </c>
      <c r="BX23" s="9">
        <v>-18</v>
      </c>
      <c r="BY23" s="9">
        <v>37861</v>
      </c>
      <c r="BZ23" s="9">
        <v>22178</v>
      </c>
      <c r="CA23" s="9" t="s">
        <v>173</v>
      </c>
      <c r="CB23" s="9">
        <f t="shared" si="0"/>
        <v>0</v>
      </c>
      <c r="CC23" s="21">
        <v>60039</v>
      </c>
      <c r="CD23" s="9">
        <v>83864</v>
      </c>
      <c r="CE23" s="16">
        <v>149678.04</v>
      </c>
      <c r="CF23" s="176">
        <f>CE23-'P30 Eurostat'!BX23</f>
        <v>1.0000000009313226E-2</v>
      </c>
    </row>
    <row r="24" spans="1:84" ht="15">
      <c r="A24" s="7" t="s">
        <v>114</v>
      </c>
      <c r="B24" s="17">
        <v>1101.82</v>
      </c>
      <c r="C24" s="10">
        <v>0</v>
      </c>
      <c r="D24" s="17">
        <v>61.66</v>
      </c>
      <c r="E24" s="10">
        <v>0</v>
      </c>
      <c r="F24" s="17">
        <v>144.74</v>
      </c>
      <c r="G24" s="17">
        <v>3.59</v>
      </c>
      <c r="H24" s="17">
        <v>1.08</v>
      </c>
      <c r="I24" s="10">
        <v>0</v>
      </c>
      <c r="J24" s="10">
        <v>0</v>
      </c>
      <c r="K24" s="17">
        <v>3.1</v>
      </c>
      <c r="L24" s="17">
        <v>352.68</v>
      </c>
      <c r="M24" s="17">
        <v>4268.79</v>
      </c>
      <c r="N24" s="17">
        <v>8.19</v>
      </c>
      <c r="O24" s="17">
        <v>1.1399999999999999</v>
      </c>
      <c r="P24" s="10">
        <v>1</v>
      </c>
      <c r="Q24" s="17">
        <v>0.68</v>
      </c>
      <c r="R24" s="17">
        <v>0.7</v>
      </c>
      <c r="S24" s="17">
        <v>1.17</v>
      </c>
      <c r="T24" s="17">
        <v>1.21</v>
      </c>
      <c r="U24" s="17">
        <v>1.28</v>
      </c>
      <c r="V24" s="17">
        <v>1.57</v>
      </c>
      <c r="W24" s="17">
        <v>40.1</v>
      </c>
      <c r="X24" s="17">
        <v>0.64</v>
      </c>
      <c r="Y24" s="17">
        <v>2.13</v>
      </c>
      <c r="Z24" s="17">
        <v>0.39</v>
      </c>
      <c r="AA24" s="17">
        <v>3.46</v>
      </c>
      <c r="AB24" s="17">
        <v>4.7</v>
      </c>
      <c r="AC24" s="17">
        <v>1.18</v>
      </c>
      <c r="AD24" s="17">
        <v>18.5</v>
      </c>
      <c r="AE24" s="17">
        <v>3.74</v>
      </c>
      <c r="AF24" s="17">
        <v>1.58</v>
      </c>
      <c r="AG24" s="17">
        <v>0.79</v>
      </c>
      <c r="AH24" s="17">
        <v>0.6</v>
      </c>
      <c r="AI24" s="17">
        <v>10.79</v>
      </c>
      <c r="AJ24" s="17">
        <v>0.79</v>
      </c>
      <c r="AK24" s="17">
        <v>2.77</v>
      </c>
      <c r="AL24" s="17">
        <v>0.61</v>
      </c>
      <c r="AM24" s="10">
        <v>0</v>
      </c>
      <c r="AN24" s="17">
        <v>1.1200000000000001</v>
      </c>
      <c r="AO24" s="17">
        <v>8.64</v>
      </c>
      <c r="AP24" s="10">
        <v>10</v>
      </c>
      <c r="AQ24" s="10">
        <v>11</v>
      </c>
      <c r="AR24" s="10">
        <v>0</v>
      </c>
      <c r="AS24" s="10">
        <v>0</v>
      </c>
      <c r="AT24" s="17">
        <v>0.61</v>
      </c>
      <c r="AU24" s="17">
        <v>27.85</v>
      </c>
      <c r="AV24" s="17">
        <v>4.05</v>
      </c>
      <c r="AW24" s="17">
        <v>53.68</v>
      </c>
      <c r="AX24" s="17">
        <v>5.27</v>
      </c>
      <c r="AY24" s="17">
        <v>378.82</v>
      </c>
      <c r="AZ24" s="17">
        <v>32.590000000000003</v>
      </c>
      <c r="BA24" s="17">
        <v>4.01</v>
      </c>
      <c r="BB24" s="10">
        <v>0</v>
      </c>
      <c r="BC24" s="17">
        <v>55.2</v>
      </c>
      <c r="BD24" s="10">
        <v>189</v>
      </c>
      <c r="BE24" s="17">
        <v>16.420000000000002</v>
      </c>
      <c r="BF24" s="17">
        <v>6249.69</v>
      </c>
      <c r="BG24" s="17">
        <v>228.63</v>
      </c>
      <c r="BH24" s="17">
        <v>5.28</v>
      </c>
      <c r="BI24" s="17">
        <v>2.75</v>
      </c>
      <c r="BJ24" s="17">
        <v>13.67</v>
      </c>
      <c r="BK24" s="17">
        <v>0.6</v>
      </c>
      <c r="BL24" s="10">
        <v>0</v>
      </c>
      <c r="BM24" s="10">
        <v>0</v>
      </c>
      <c r="BN24" s="10">
        <v>0</v>
      </c>
      <c r="BO24" s="17">
        <v>13345.99</v>
      </c>
      <c r="BP24" s="21">
        <v>13522</v>
      </c>
      <c r="BQ24" s="10">
        <v>26673</v>
      </c>
      <c r="BR24" s="10">
        <v>0</v>
      </c>
      <c r="BS24" s="10">
        <v>40195</v>
      </c>
      <c r="BT24" s="10">
        <v>0</v>
      </c>
      <c r="BU24" s="10">
        <v>0</v>
      </c>
      <c r="BV24" s="10">
        <v>1003</v>
      </c>
      <c r="BW24" s="10">
        <v>1003</v>
      </c>
      <c r="BX24" s="10">
        <v>1003</v>
      </c>
      <c r="BY24" s="10">
        <v>14718</v>
      </c>
      <c r="BZ24" s="10">
        <v>16258</v>
      </c>
      <c r="CA24" s="10" t="s">
        <v>173</v>
      </c>
      <c r="CB24" s="9">
        <f t="shared" si="0"/>
        <v>0</v>
      </c>
      <c r="CC24" s="21">
        <v>30976</v>
      </c>
      <c r="CD24" s="10">
        <v>72174</v>
      </c>
      <c r="CE24" s="17">
        <v>85519.99</v>
      </c>
      <c r="CF24" s="176">
        <f>CE24-'P30 Eurostat'!BX24</f>
        <v>1.0000000009313226E-2</v>
      </c>
    </row>
    <row r="25" spans="1:84" ht="15">
      <c r="A25" s="7" t="s">
        <v>115</v>
      </c>
      <c r="B25" s="16">
        <v>455.89</v>
      </c>
      <c r="C25" s="16">
        <v>8.86</v>
      </c>
      <c r="D25" s="16">
        <v>26.19</v>
      </c>
      <c r="E25" s="16">
        <v>53.07</v>
      </c>
      <c r="F25" s="16">
        <v>2909.48</v>
      </c>
      <c r="G25" s="16">
        <v>354.29</v>
      </c>
      <c r="H25" s="16">
        <v>74.67</v>
      </c>
      <c r="I25" s="16">
        <v>330.65</v>
      </c>
      <c r="J25" s="16">
        <v>148.37</v>
      </c>
      <c r="K25" s="16">
        <v>812.04</v>
      </c>
      <c r="L25" s="16">
        <v>1541.34</v>
      </c>
      <c r="M25" s="16">
        <v>334.77</v>
      </c>
      <c r="N25" s="16">
        <v>2480.0500000000002</v>
      </c>
      <c r="O25" s="16">
        <v>231.57</v>
      </c>
      <c r="P25" s="16">
        <v>233.41</v>
      </c>
      <c r="Q25" s="16">
        <v>826.21</v>
      </c>
      <c r="R25" s="16">
        <v>907.6</v>
      </c>
      <c r="S25" s="16">
        <v>1173.31</v>
      </c>
      <c r="T25" s="16">
        <v>1354.24</v>
      </c>
      <c r="U25" s="16">
        <v>4139.01</v>
      </c>
      <c r="V25" s="16">
        <v>989.11</v>
      </c>
      <c r="W25" s="16">
        <v>349.61</v>
      </c>
      <c r="X25" s="16">
        <v>1940.66</v>
      </c>
      <c r="Y25" s="16">
        <v>428.29</v>
      </c>
      <c r="Z25" s="16">
        <v>12.31</v>
      </c>
      <c r="AA25" s="16">
        <v>180.57</v>
      </c>
      <c r="AB25" s="16">
        <v>5776.3</v>
      </c>
      <c r="AC25" s="16">
        <v>541.04</v>
      </c>
      <c r="AD25" s="16">
        <v>1607.45</v>
      </c>
      <c r="AE25" s="16">
        <v>2241.64</v>
      </c>
      <c r="AF25" s="16">
        <v>434.11</v>
      </c>
      <c r="AG25" s="16">
        <v>106.54</v>
      </c>
      <c r="AH25" s="16">
        <v>93.41</v>
      </c>
      <c r="AI25" s="16">
        <v>75.52</v>
      </c>
      <c r="AJ25" s="16">
        <v>157.18</v>
      </c>
      <c r="AK25" s="16">
        <v>66.72</v>
      </c>
      <c r="AL25" s="9">
        <v>320</v>
      </c>
      <c r="AM25" s="16">
        <v>189.37</v>
      </c>
      <c r="AN25" s="16">
        <v>505.48</v>
      </c>
      <c r="AO25" s="16">
        <v>150.62</v>
      </c>
      <c r="AP25" s="9">
        <v>18</v>
      </c>
      <c r="AQ25" s="9">
        <v>35</v>
      </c>
      <c r="AR25" s="16">
        <v>92.87</v>
      </c>
      <c r="AS25" s="9">
        <v>71</v>
      </c>
      <c r="AT25" s="16">
        <v>42.78</v>
      </c>
      <c r="AU25" s="16">
        <v>348.69</v>
      </c>
      <c r="AV25" s="16">
        <v>284.81</v>
      </c>
      <c r="AW25" s="16">
        <v>114.46</v>
      </c>
      <c r="AX25" s="16">
        <v>104.7</v>
      </c>
      <c r="AY25" s="16">
        <v>106.21</v>
      </c>
      <c r="AZ25" s="16">
        <v>211.12</v>
      </c>
      <c r="BA25" s="16">
        <v>22.64</v>
      </c>
      <c r="BB25" s="16">
        <v>14.73</v>
      </c>
      <c r="BC25" s="16">
        <v>422.19</v>
      </c>
      <c r="BD25" s="9">
        <v>0</v>
      </c>
      <c r="BE25" s="16">
        <v>18.71</v>
      </c>
      <c r="BF25" s="16">
        <v>374.15</v>
      </c>
      <c r="BG25" s="16">
        <v>42.48</v>
      </c>
      <c r="BH25" s="16">
        <v>47.43</v>
      </c>
      <c r="BI25" s="16">
        <v>37.53</v>
      </c>
      <c r="BJ25" s="16">
        <v>8.1300000000000008</v>
      </c>
      <c r="BK25" s="16">
        <v>161.41999999999999</v>
      </c>
      <c r="BL25" s="16">
        <v>43.88</v>
      </c>
      <c r="BM25" s="9">
        <v>0</v>
      </c>
      <c r="BN25" s="9">
        <v>0</v>
      </c>
      <c r="BO25" s="16">
        <v>37183.86</v>
      </c>
      <c r="BP25" s="21">
        <v>7922</v>
      </c>
      <c r="BQ25" s="9">
        <v>0</v>
      </c>
      <c r="BR25" s="9">
        <v>0</v>
      </c>
      <c r="BS25" s="9">
        <v>7922</v>
      </c>
      <c r="BT25" s="9">
        <v>0</v>
      </c>
      <c r="BU25" s="9">
        <v>0</v>
      </c>
      <c r="BV25" s="9">
        <v>1193</v>
      </c>
      <c r="BW25" s="9">
        <v>1193</v>
      </c>
      <c r="BX25" s="9">
        <v>1193</v>
      </c>
      <c r="BY25" s="9">
        <v>10542</v>
      </c>
      <c r="BZ25" s="9">
        <v>3918</v>
      </c>
      <c r="CA25" s="9" t="s">
        <v>173</v>
      </c>
      <c r="CB25" s="9">
        <f t="shared" si="0"/>
        <v>0</v>
      </c>
      <c r="CC25" s="21">
        <v>14460</v>
      </c>
      <c r="CD25" s="9">
        <v>23575</v>
      </c>
      <c r="CE25" s="16">
        <v>60758.86</v>
      </c>
      <c r="CF25" s="176">
        <f>CE25-'P30 Eurostat'!BX25</f>
        <v>0</v>
      </c>
    </row>
    <row r="26" spans="1:84" ht="15">
      <c r="A26" s="7" t="s">
        <v>116</v>
      </c>
      <c r="B26" s="17">
        <v>342.67</v>
      </c>
      <c r="C26" s="17">
        <v>5.45</v>
      </c>
      <c r="D26" s="17">
        <v>30.86</v>
      </c>
      <c r="E26" s="17">
        <v>323.41000000000003</v>
      </c>
      <c r="F26" s="17">
        <v>920.57</v>
      </c>
      <c r="G26" s="17">
        <v>24.63</v>
      </c>
      <c r="H26" s="17">
        <v>68.17</v>
      </c>
      <c r="I26" s="17">
        <v>64.400000000000006</v>
      </c>
      <c r="J26" s="17">
        <v>16.04</v>
      </c>
      <c r="K26" s="17">
        <v>33.5</v>
      </c>
      <c r="L26" s="17">
        <v>518.63</v>
      </c>
      <c r="M26" s="17">
        <v>207.1</v>
      </c>
      <c r="N26" s="17">
        <v>163.21</v>
      </c>
      <c r="O26" s="17">
        <v>4154.1400000000003</v>
      </c>
      <c r="P26" s="17">
        <v>260.14999999999998</v>
      </c>
      <c r="Q26" s="17">
        <v>428.59</v>
      </c>
      <c r="R26" s="17">
        <v>382.26</v>
      </c>
      <c r="S26" s="17">
        <v>162.25</v>
      </c>
      <c r="T26" s="17">
        <v>355.1</v>
      </c>
      <c r="U26" s="17">
        <v>904.39</v>
      </c>
      <c r="V26" s="17">
        <v>192.51</v>
      </c>
      <c r="W26" s="17">
        <v>209.57</v>
      </c>
      <c r="X26" s="17">
        <v>417.55</v>
      </c>
      <c r="Y26" s="17">
        <v>398.71</v>
      </c>
      <c r="Z26" s="17">
        <v>42.53</v>
      </c>
      <c r="AA26" s="17">
        <v>382.15</v>
      </c>
      <c r="AB26" s="17">
        <v>18661.96</v>
      </c>
      <c r="AC26" s="17">
        <v>199.07</v>
      </c>
      <c r="AD26" s="17">
        <v>490.13</v>
      </c>
      <c r="AE26" s="17">
        <v>484.95</v>
      </c>
      <c r="AF26" s="17">
        <v>158.07</v>
      </c>
      <c r="AG26" s="17">
        <v>13.48</v>
      </c>
      <c r="AH26" s="17">
        <v>3.24</v>
      </c>
      <c r="AI26" s="17">
        <v>88.88</v>
      </c>
      <c r="AJ26" s="10">
        <v>0</v>
      </c>
      <c r="AK26" s="17">
        <v>198.04</v>
      </c>
      <c r="AL26" s="17">
        <v>7.98</v>
      </c>
      <c r="AM26" s="17">
        <v>2.38</v>
      </c>
      <c r="AN26" s="17">
        <v>62.83</v>
      </c>
      <c r="AO26" s="17">
        <v>30.61</v>
      </c>
      <c r="AP26" s="10">
        <v>0</v>
      </c>
      <c r="AQ26" s="10">
        <v>0</v>
      </c>
      <c r="AR26" s="10">
        <v>0</v>
      </c>
      <c r="AS26" s="10">
        <v>75</v>
      </c>
      <c r="AT26" s="17">
        <v>158.93</v>
      </c>
      <c r="AU26" s="17">
        <v>148.01</v>
      </c>
      <c r="AV26" s="17">
        <v>105.57</v>
      </c>
      <c r="AW26" s="17">
        <v>423.32</v>
      </c>
      <c r="AX26" s="17">
        <v>20.39</v>
      </c>
      <c r="AY26" s="17">
        <v>60.5</v>
      </c>
      <c r="AZ26" s="17">
        <v>111.75</v>
      </c>
      <c r="BA26" s="17">
        <v>32.020000000000003</v>
      </c>
      <c r="BB26" s="10">
        <v>0</v>
      </c>
      <c r="BC26" s="17">
        <v>382.2</v>
      </c>
      <c r="BD26" s="10">
        <v>44</v>
      </c>
      <c r="BE26" s="17">
        <v>280.2</v>
      </c>
      <c r="BF26" s="17">
        <v>709.28</v>
      </c>
      <c r="BG26" s="17">
        <v>86.28</v>
      </c>
      <c r="BH26" s="17">
        <v>26.96</v>
      </c>
      <c r="BI26" s="17">
        <v>66.78</v>
      </c>
      <c r="BJ26" s="17">
        <v>11.29</v>
      </c>
      <c r="BK26" s="17">
        <v>98.19</v>
      </c>
      <c r="BL26" s="17">
        <v>7.55</v>
      </c>
      <c r="BM26" s="10">
        <v>0</v>
      </c>
      <c r="BN26" s="10">
        <v>0</v>
      </c>
      <c r="BO26" s="17">
        <v>34258.379999999997</v>
      </c>
      <c r="BP26" s="21">
        <v>3620</v>
      </c>
      <c r="BQ26" s="10">
        <v>0</v>
      </c>
      <c r="BR26" s="10">
        <v>0</v>
      </c>
      <c r="BS26" s="10">
        <v>3620</v>
      </c>
      <c r="BT26" s="10">
        <v>0</v>
      </c>
      <c r="BU26" s="10">
        <v>0</v>
      </c>
      <c r="BV26" s="10">
        <v>190</v>
      </c>
      <c r="BW26" s="10">
        <v>190</v>
      </c>
      <c r="BX26" s="10">
        <v>190</v>
      </c>
      <c r="BY26" s="10">
        <v>3550</v>
      </c>
      <c r="BZ26" s="10">
        <v>1856</v>
      </c>
      <c r="CA26" s="10" t="s">
        <v>173</v>
      </c>
      <c r="CB26" s="9">
        <f t="shared" si="0"/>
        <v>0</v>
      </c>
      <c r="CC26" s="21">
        <v>5406</v>
      </c>
      <c r="CD26" s="10">
        <v>9216</v>
      </c>
      <c r="CE26" s="17">
        <v>43474.38</v>
      </c>
      <c r="CF26" s="176">
        <f>CE26-'P30 Eurostat'!BX26</f>
        <v>0</v>
      </c>
    </row>
    <row r="27" spans="1:84" ht="15">
      <c r="A27" s="7" t="s">
        <v>117</v>
      </c>
      <c r="B27" s="9">
        <v>0</v>
      </c>
      <c r="C27" s="16">
        <v>15.67</v>
      </c>
      <c r="D27" s="9">
        <v>0</v>
      </c>
      <c r="E27" s="16">
        <v>23.47</v>
      </c>
      <c r="F27" s="16">
        <v>93.67</v>
      </c>
      <c r="G27" s="16">
        <v>12.43</v>
      </c>
      <c r="H27" s="16">
        <v>11.84</v>
      </c>
      <c r="I27" s="16">
        <v>23.24</v>
      </c>
      <c r="J27" s="16">
        <v>17.86</v>
      </c>
      <c r="K27" s="16">
        <v>176.35</v>
      </c>
      <c r="L27" s="16">
        <v>390.35</v>
      </c>
      <c r="M27" s="16">
        <v>196.67</v>
      </c>
      <c r="N27" s="16">
        <v>253.36</v>
      </c>
      <c r="O27" s="16">
        <v>635.79</v>
      </c>
      <c r="P27" s="16">
        <v>8753.9699999999993</v>
      </c>
      <c r="Q27" s="16">
        <v>7977.09</v>
      </c>
      <c r="R27" s="16">
        <v>826.72</v>
      </c>
      <c r="S27" s="16">
        <v>1768.7</v>
      </c>
      <c r="T27" s="16">
        <v>2696.18</v>
      </c>
      <c r="U27" s="16">
        <v>3453.34</v>
      </c>
      <c r="V27" s="16">
        <v>937.34</v>
      </c>
      <c r="W27" s="16">
        <v>234.51</v>
      </c>
      <c r="X27" s="16">
        <v>3129.39</v>
      </c>
      <c r="Y27" s="16">
        <v>66.599999999999994</v>
      </c>
      <c r="Z27" s="16">
        <v>91.81</v>
      </c>
      <c r="AA27" s="16">
        <v>1344.42</v>
      </c>
      <c r="AB27" s="16">
        <v>5232.96</v>
      </c>
      <c r="AC27" s="16">
        <v>49.33</v>
      </c>
      <c r="AD27" s="9">
        <v>64</v>
      </c>
      <c r="AE27" s="16">
        <v>134.66</v>
      </c>
      <c r="AF27" s="16">
        <v>26.35</v>
      </c>
      <c r="AG27" s="16">
        <v>10.029999999999999</v>
      </c>
      <c r="AH27" s="16">
        <v>1.05</v>
      </c>
      <c r="AI27" s="16">
        <v>51.47</v>
      </c>
      <c r="AJ27" s="16">
        <v>8.6300000000000008</v>
      </c>
      <c r="AK27" s="9">
        <v>0</v>
      </c>
      <c r="AL27" s="16">
        <v>73.7</v>
      </c>
      <c r="AM27" s="16">
        <v>31.2</v>
      </c>
      <c r="AN27" s="16">
        <v>9.85</v>
      </c>
      <c r="AO27" s="16">
        <v>17.41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16">
        <v>21.56</v>
      </c>
      <c r="AV27" s="16">
        <v>1.19</v>
      </c>
      <c r="AW27" s="16">
        <v>186.15</v>
      </c>
      <c r="AX27" s="9">
        <v>0</v>
      </c>
      <c r="AY27" s="16">
        <v>16.28</v>
      </c>
      <c r="AZ27" s="16">
        <v>132.57</v>
      </c>
      <c r="BA27" s="16">
        <v>2.0299999999999998</v>
      </c>
      <c r="BB27" s="9">
        <v>0</v>
      </c>
      <c r="BC27" s="16">
        <v>210.39</v>
      </c>
      <c r="BD27" s="9">
        <v>0</v>
      </c>
      <c r="BE27" s="9">
        <v>0</v>
      </c>
      <c r="BF27" s="9">
        <v>0</v>
      </c>
      <c r="BG27" s="9">
        <v>0</v>
      </c>
      <c r="BH27" s="16">
        <v>2.4</v>
      </c>
      <c r="BI27" s="16">
        <v>1.22</v>
      </c>
      <c r="BJ27" s="9">
        <v>0</v>
      </c>
      <c r="BK27" s="16">
        <v>200.6</v>
      </c>
      <c r="BL27" s="16">
        <v>32.07</v>
      </c>
      <c r="BM27" s="9">
        <v>0</v>
      </c>
      <c r="BN27" s="9">
        <v>0</v>
      </c>
      <c r="BO27" s="16">
        <v>39647.83</v>
      </c>
      <c r="BP27" s="21">
        <v>102</v>
      </c>
      <c r="BQ27" s="9">
        <v>0</v>
      </c>
      <c r="BR27" s="9">
        <v>0</v>
      </c>
      <c r="BS27" s="9">
        <v>102</v>
      </c>
      <c r="BT27" s="9">
        <v>140</v>
      </c>
      <c r="BU27" s="9">
        <v>248</v>
      </c>
      <c r="BV27" s="9">
        <v>200</v>
      </c>
      <c r="BW27" s="9">
        <v>448</v>
      </c>
      <c r="BX27" s="9">
        <v>588</v>
      </c>
      <c r="BY27" s="9">
        <v>15224</v>
      </c>
      <c r="BZ27" s="9">
        <v>5441</v>
      </c>
      <c r="CA27" s="9" t="s">
        <v>173</v>
      </c>
      <c r="CB27" s="9">
        <f t="shared" si="0"/>
        <v>0</v>
      </c>
      <c r="CC27" s="21">
        <v>20665</v>
      </c>
      <c r="CD27" s="9">
        <v>21355</v>
      </c>
      <c r="CE27" s="16">
        <v>61002.83</v>
      </c>
      <c r="CF27" s="176">
        <f>CE27-'P30 Eurostat'!BX27</f>
        <v>0</v>
      </c>
    </row>
    <row r="28" spans="1:84" ht="15">
      <c r="A28" s="7" t="s">
        <v>118</v>
      </c>
      <c r="B28" s="17">
        <v>639.24</v>
      </c>
      <c r="C28" s="17">
        <v>23.43</v>
      </c>
      <c r="D28" s="17">
        <v>31.74</v>
      </c>
      <c r="E28" s="17">
        <v>130.57</v>
      </c>
      <c r="F28" s="17">
        <v>1593.02</v>
      </c>
      <c r="G28" s="17">
        <v>211.8</v>
      </c>
      <c r="H28" s="17">
        <v>260.27999999999997</v>
      </c>
      <c r="I28" s="17">
        <v>397.02</v>
      </c>
      <c r="J28" s="17">
        <v>60.18</v>
      </c>
      <c r="K28" s="17">
        <v>561.52</v>
      </c>
      <c r="L28" s="17">
        <v>1142.08</v>
      </c>
      <c r="M28" s="17">
        <v>133.16</v>
      </c>
      <c r="N28" s="17">
        <v>351.11</v>
      </c>
      <c r="O28" s="17">
        <v>371.39</v>
      </c>
      <c r="P28" s="17">
        <v>1419.78</v>
      </c>
      <c r="Q28" s="17">
        <v>9332.57</v>
      </c>
      <c r="R28" s="17">
        <v>1194.1099999999999</v>
      </c>
      <c r="S28" s="17">
        <v>1806.71</v>
      </c>
      <c r="T28" s="17">
        <v>3944.71</v>
      </c>
      <c r="U28" s="17">
        <v>5163.76</v>
      </c>
      <c r="V28" s="17">
        <v>1963.53</v>
      </c>
      <c r="W28" s="17">
        <v>377.22</v>
      </c>
      <c r="X28" s="17">
        <v>4146.3100000000004</v>
      </c>
      <c r="Y28" s="17">
        <v>612.91999999999996</v>
      </c>
      <c r="Z28" s="17">
        <v>172.64</v>
      </c>
      <c r="AA28" s="17">
        <v>557.04</v>
      </c>
      <c r="AB28" s="17">
        <v>15288.94</v>
      </c>
      <c r="AC28" s="17">
        <v>359.62</v>
      </c>
      <c r="AD28" s="17">
        <v>88.98</v>
      </c>
      <c r="AE28" s="17">
        <v>402.07</v>
      </c>
      <c r="AF28" s="17">
        <v>202.18</v>
      </c>
      <c r="AG28" s="17">
        <v>27.75</v>
      </c>
      <c r="AH28" s="17">
        <v>48.12</v>
      </c>
      <c r="AI28" s="17">
        <v>328.38</v>
      </c>
      <c r="AJ28" s="17">
        <v>26.81</v>
      </c>
      <c r="AK28" s="17">
        <v>223.26</v>
      </c>
      <c r="AL28" s="17">
        <v>74.5</v>
      </c>
      <c r="AM28" s="17">
        <v>53.29</v>
      </c>
      <c r="AN28" s="17">
        <v>330.11</v>
      </c>
      <c r="AO28" s="17">
        <v>184.2</v>
      </c>
      <c r="AP28" s="10">
        <v>8</v>
      </c>
      <c r="AQ28" s="10">
        <v>0</v>
      </c>
      <c r="AR28" s="10">
        <v>0</v>
      </c>
      <c r="AS28" s="10">
        <v>188</v>
      </c>
      <c r="AT28" s="17">
        <v>255.88</v>
      </c>
      <c r="AU28" s="17">
        <v>226.24</v>
      </c>
      <c r="AV28" s="17">
        <v>181.01</v>
      </c>
      <c r="AW28" s="17">
        <v>76.510000000000005</v>
      </c>
      <c r="AX28" s="17">
        <v>47.21</v>
      </c>
      <c r="AY28" s="17">
        <v>66.45</v>
      </c>
      <c r="AZ28" s="17">
        <v>311.2</v>
      </c>
      <c r="BA28" s="17">
        <v>30.92</v>
      </c>
      <c r="BB28" s="17">
        <v>21.67</v>
      </c>
      <c r="BC28" s="17">
        <v>850.65</v>
      </c>
      <c r="BD28" s="10">
        <v>879</v>
      </c>
      <c r="BE28" s="17">
        <v>47.55</v>
      </c>
      <c r="BF28" s="17">
        <v>354.98</v>
      </c>
      <c r="BG28" s="17">
        <v>168.19</v>
      </c>
      <c r="BH28" s="17">
        <v>79.84</v>
      </c>
      <c r="BI28" s="17">
        <v>47.68</v>
      </c>
      <c r="BJ28" s="17">
        <v>12.49</v>
      </c>
      <c r="BK28" s="17">
        <v>219.88</v>
      </c>
      <c r="BL28" s="17">
        <v>28.8</v>
      </c>
      <c r="BM28" s="10">
        <v>0</v>
      </c>
      <c r="BN28" s="10">
        <v>0</v>
      </c>
      <c r="BO28" s="17">
        <v>58338.19</v>
      </c>
      <c r="BP28" s="21">
        <v>4895</v>
      </c>
      <c r="BQ28" s="10">
        <v>0</v>
      </c>
      <c r="BR28" s="10">
        <v>0</v>
      </c>
      <c r="BS28" s="10">
        <v>4895</v>
      </c>
      <c r="BT28" s="10">
        <v>5656</v>
      </c>
      <c r="BU28" s="10">
        <v>0</v>
      </c>
      <c r="BV28" s="10">
        <v>637</v>
      </c>
      <c r="BW28" s="10">
        <v>637</v>
      </c>
      <c r="BX28" s="10">
        <v>6293</v>
      </c>
      <c r="BY28" s="10">
        <v>6612</v>
      </c>
      <c r="BZ28" s="10">
        <v>4774</v>
      </c>
      <c r="CA28" s="10" t="s">
        <v>173</v>
      </c>
      <c r="CB28" s="9">
        <f t="shared" si="0"/>
        <v>0</v>
      </c>
      <c r="CC28" s="21">
        <v>11386</v>
      </c>
      <c r="CD28" s="10">
        <v>22574</v>
      </c>
      <c r="CE28" s="17">
        <v>80912.19</v>
      </c>
      <c r="CF28" s="176">
        <f>CE28-'P30 Eurostat'!BX28</f>
        <v>0</v>
      </c>
    </row>
    <row r="29" spans="1:84" ht="15">
      <c r="A29" s="7" t="s">
        <v>119</v>
      </c>
      <c r="B29" s="9">
        <v>0</v>
      </c>
      <c r="C29" s="9">
        <v>0</v>
      </c>
      <c r="D29" s="9">
        <v>0</v>
      </c>
      <c r="E29" s="16">
        <v>11.87</v>
      </c>
      <c r="F29" s="16">
        <v>83.83</v>
      </c>
      <c r="G29" s="16">
        <v>18.579999999999998</v>
      </c>
      <c r="H29" s="16">
        <v>20.97</v>
      </c>
      <c r="I29" s="16">
        <v>78.040000000000006</v>
      </c>
      <c r="J29" s="16">
        <v>16.32</v>
      </c>
      <c r="K29" s="16">
        <v>110.8</v>
      </c>
      <c r="L29" s="16">
        <v>139.09</v>
      </c>
      <c r="M29" s="16">
        <v>12.7</v>
      </c>
      <c r="N29" s="16">
        <v>92.57</v>
      </c>
      <c r="O29" s="16">
        <v>151.06</v>
      </c>
      <c r="P29" s="16">
        <v>196.78</v>
      </c>
      <c r="Q29" s="16">
        <v>474.76</v>
      </c>
      <c r="R29" s="16">
        <v>3659.46</v>
      </c>
      <c r="S29" s="16">
        <v>1927.39</v>
      </c>
      <c r="T29" s="16">
        <v>1402.16</v>
      </c>
      <c r="U29" s="16">
        <v>1878.17</v>
      </c>
      <c r="V29" s="16">
        <v>5441.15</v>
      </c>
      <c r="W29" s="16">
        <v>216.23</v>
      </c>
      <c r="X29" s="16">
        <v>1414.85</v>
      </c>
      <c r="Y29" s="16">
        <v>407.29</v>
      </c>
      <c r="Z29" s="16">
        <v>27.21</v>
      </c>
      <c r="AA29" s="16">
        <v>69.06</v>
      </c>
      <c r="AB29" s="16">
        <v>2210.04</v>
      </c>
      <c r="AC29" s="16">
        <v>190.59</v>
      </c>
      <c r="AD29" s="16">
        <v>827.27</v>
      </c>
      <c r="AE29" s="16">
        <v>510.84</v>
      </c>
      <c r="AF29" s="16">
        <v>33.89</v>
      </c>
      <c r="AG29" s="16">
        <v>52.54</v>
      </c>
      <c r="AH29" s="16">
        <v>6.68</v>
      </c>
      <c r="AI29" s="16">
        <v>298.73</v>
      </c>
      <c r="AJ29" s="16">
        <v>203.41</v>
      </c>
      <c r="AK29" s="16">
        <v>90.61</v>
      </c>
      <c r="AL29" s="16">
        <v>148.47</v>
      </c>
      <c r="AM29" s="16">
        <v>53.04</v>
      </c>
      <c r="AN29" s="16">
        <v>1765.24</v>
      </c>
      <c r="AO29" s="16">
        <v>1417.37</v>
      </c>
      <c r="AP29" s="9">
        <v>255</v>
      </c>
      <c r="AQ29" s="9">
        <v>44</v>
      </c>
      <c r="AR29" s="9">
        <v>54</v>
      </c>
      <c r="AS29" s="9">
        <v>0</v>
      </c>
      <c r="AT29" s="16">
        <v>40.159999999999997</v>
      </c>
      <c r="AU29" s="16">
        <v>622.26</v>
      </c>
      <c r="AV29" s="16">
        <v>275.47000000000003</v>
      </c>
      <c r="AW29" s="16">
        <v>1335.3</v>
      </c>
      <c r="AX29" s="16">
        <v>34.909999999999997</v>
      </c>
      <c r="AY29" s="16">
        <v>218.12</v>
      </c>
      <c r="AZ29" s="16">
        <v>340.31</v>
      </c>
      <c r="BA29" s="16">
        <v>103.26</v>
      </c>
      <c r="BB29" s="16">
        <v>22.08</v>
      </c>
      <c r="BC29" s="16">
        <v>562.51</v>
      </c>
      <c r="BD29" s="9">
        <v>838</v>
      </c>
      <c r="BE29" s="16">
        <v>195.52</v>
      </c>
      <c r="BF29" s="16">
        <v>1885.58</v>
      </c>
      <c r="BG29" s="16">
        <v>213.45</v>
      </c>
      <c r="BH29" s="16">
        <v>299.64999999999998</v>
      </c>
      <c r="BI29" s="16">
        <v>164.7</v>
      </c>
      <c r="BJ29" s="9">
        <v>0</v>
      </c>
      <c r="BK29" s="16">
        <v>878.74</v>
      </c>
      <c r="BL29" s="16">
        <v>34.08</v>
      </c>
      <c r="BM29" s="9">
        <v>0</v>
      </c>
      <c r="BN29" s="9">
        <v>0</v>
      </c>
      <c r="BO29" s="16">
        <v>34076.129999999997</v>
      </c>
      <c r="BP29" s="21">
        <v>17909</v>
      </c>
      <c r="BQ29" s="9">
        <v>266</v>
      </c>
      <c r="BR29" s="9">
        <v>0</v>
      </c>
      <c r="BS29" s="9">
        <v>18175</v>
      </c>
      <c r="BT29" s="9">
        <v>12819</v>
      </c>
      <c r="BU29" s="9">
        <v>0</v>
      </c>
      <c r="BV29" s="9">
        <v>1290</v>
      </c>
      <c r="BW29" s="9">
        <v>1290</v>
      </c>
      <c r="BX29" s="9">
        <v>14109</v>
      </c>
      <c r="BY29" s="9">
        <v>17747</v>
      </c>
      <c r="BZ29" s="9">
        <v>13092</v>
      </c>
      <c r="CA29" s="9" t="s">
        <v>173</v>
      </c>
      <c r="CB29" s="9">
        <f t="shared" si="0"/>
        <v>0</v>
      </c>
      <c r="CC29" s="21">
        <v>30839</v>
      </c>
      <c r="CD29" s="9">
        <v>63123</v>
      </c>
      <c r="CE29" s="16">
        <v>97199.13</v>
      </c>
      <c r="CF29" s="176">
        <f>CE29-'P30 Eurostat'!BX29</f>
        <v>-9.9999999947613105E-3</v>
      </c>
    </row>
    <row r="30" spans="1:84" ht="15">
      <c r="A30" s="7" t="s">
        <v>120</v>
      </c>
      <c r="B30" s="17">
        <v>53.1</v>
      </c>
      <c r="C30" s="17">
        <v>2.36</v>
      </c>
      <c r="D30" s="17">
        <v>3.28</v>
      </c>
      <c r="E30" s="17">
        <v>24.03</v>
      </c>
      <c r="F30" s="17">
        <v>238.95</v>
      </c>
      <c r="G30" s="17">
        <v>31.13</v>
      </c>
      <c r="H30" s="17">
        <v>44.41</v>
      </c>
      <c r="I30" s="17">
        <v>178.25</v>
      </c>
      <c r="J30" s="17">
        <v>20.93</v>
      </c>
      <c r="K30" s="17">
        <v>204.67</v>
      </c>
      <c r="L30" s="17">
        <v>311.64</v>
      </c>
      <c r="M30" s="17">
        <v>24.89</v>
      </c>
      <c r="N30" s="17">
        <v>105.8</v>
      </c>
      <c r="O30" s="17">
        <v>125.63</v>
      </c>
      <c r="P30" s="17">
        <v>382.27</v>
      </c>
      <c r="Q30" s="17">
        <v>965.28</v>
      </c>
      <c r="R30" s="17">
        <v>1195.1199999999999</v>
      </c>
      <c r="S30" s="17">
        <v>2295.67</v>
      </c>
      <c r="T30" s="17">
        <v>1450.56</v>
      </c>
      <c r="U30" s="17">
        <v>1852.67</v>
      </c>
      <c r="V30" s="17">
        <v>1036.8900000000001</v>
      </c>
      <c r="W30" s="17">
        <v>158.9</v>
      </c>
      <c r="X30" s="17">
        <v>946.81</v>
      </c>
      <c r="Y30" s="17">
        <v>556.21</v>
      </c>
      <c r="Z30" s="17">
        <v>83.45</v>
      </c>
      <c r="AA30" s="17">
        <v>80.7</v>
      </c>
      <c r="AB30" s="17">
        <v>5556.41</v>
      </c>
      <c r="AC30" s="17">
        <v>238.84</v>
      </c>
      <c r="AD30" s="17">
        <v>1088.46</v>
      </c>
      <c r="AE30" s="17">
        <v>760.7</v>
      </c>
      <c r="AF30" s="17">
        <v>109.69</v>
      </c>
      <c r="AG30" s="17">
        <v>23.02</v>
      </c>
      <c r="AH30" s="17">
        <v>16.07</v>
      </c>
      <c r="AI30" s="17">
        <v>459.52</v>
      </c>
      <c r="AJ30" s="17">
        <v>176.68</v>
      </c>
      <c r="AK30" s="17">
        <v>152.25</v>
      </c>
      <c r="AL30" s="17">
        <v>85.13</v>
      </c>
      <c r="AM30" s="17">
        <v>41.56</v>
      </c>
      <c r="AN30" s="17">
        <v>1255.72</v>
      </c>
      <c r="AO30" s="17">
        <v>810.27</v>
      </c>
      <c r="AP30" s="10">
        <v>23</v>
      </c>
      <c r="AQ30" s="10">
        <v>20</v>
      </c>
      <c r="AR30" s="17">
        <v>39.96</v>
      </c>
      <c r="AS30" s="10">
        <v>254</v>
      </c>
      <c r="AT30" s="17">
        <v>362.69</v>
      </c>
      <c r="AU30" s="17">
        <v>851.07</v>
      </c>
      <c r="AV30" s="17">
        <v>401.57</v>
      </c>
      <c r="AW30" s="17">
        <v>446.75</v>
      </c>
      <c r="AX30" s="17">
        <v>34.6</v>
      </c>
      <c r="AY30" s="17">
        <v>56.97</v>
      </c>
      <c r="AZ30" s="17">
        <v>310.02999999999997</v>
      </c>
      <c r="BA30" s="17">
        <v>49.34</v>
      </c>
      <c r="BB30" s="17">
        <v>30.94</v>
      </c>
      <c r="BC30" s="17">
        <v>269.22000000000003</v>
      </c>
      <c r="BD30" s="10">
        <v>85</v>
      </c>
      <c r="BE30" s="17">
        <v>21.93</v>
      </c>
      <c r="BF30" s="10">
        <v>55</v>
      </c>
      <c r="BG30" s="17">
        <v>8.23</v>
      </c>
      <c r="BH30" s="17">
        <v>56.28</v>
      </c>
      <c r="BI30" s="17">
        <v>58.98</v>
      </c>
      <c r="BJ30" s="17">
        <v>3.21</v>
      </c>
      <c r="BK30" s="17">
        <v>242.15</v>
      </c>
      <c r="BL30" s="17">
        <v>75.73</v>
      </c>
      <c r="BM30" s="10">
        <v>0</v>
      </c>
      <c r="BN30" s="10">
        <v>0</v>
      </c>
      <c r="BO30" s="17">
        <v>26904.54</v>
      </c>
      <c r="BP30" s="21">
        <v>12721</v>
      </c>
      <c r="BQ30" s="10">
        <v>0</v>
      </c>
      <c r="BR30" s="10">
        <v>0</v>
      </c>
      <c r="BS30" s="10">
        <v>12721</v>
      </c>
      <c r="BT30" s="10">
        <v>3581</v>
      </c>
      <c r="BU30" s="10">
        <v>0</v>
      </c>
      <c r="BV30" s="10">
        <v>1077</v>
      </c>
      <c r="BW30" s="10">
        <v>1077</v>
      </c>
      <c r="BX30" s="10">
        <v>4658</v>
      </c>
      <c r="BY30" s="10">
        <v>11884</v>
      </c>
      <c r="BZ30" s="10">
        <v>8409</v>
      </c>
      <c r="CA30" s="10" t="s">
        <v>173</v>
      </c>
      <c r="CB30" s="9">
        <f t="shared" si="0"/>
        <v>0</v>
      </c>
      <c r="CC30" s="21">
        <v>20293</v>
      </c>
      <c r="CD30" s="10">
        <v>37672</v>
      </c>
      <c r="CE30" s="17">
        <v>64576.54</v>
      </c>
      <c r="CF30" s="176">
        <f>CE30-'P30 Eurostat'!BX30</f>
        <v>0</v>
      </c>
    </row>
    <row r="31" spans="1:84" ht="15">
      <c r="A31" s="7" t="s">
        <v>121</v>
      </c>
      <c r="B31" s="16">
        <v>174.34</v>
      </c>
      <c r="C31" s="16">
        <v>105.21</v>
      </c>
      <c r="D31" s="16">
        <v>146.02000000000001</v>
      </c>
      <c r="E31" s="16">
        <v>479.33</v>
      </c>
      <c r="F31" s="16">
        <v>1157.44</v>
      </c>
      <c r="G31" s="16">
        <v>176.2</v>
      </c>
      <c r="H31" s="16">
        <v>155.9</v>
      </c>
      <c r="I31" s="16">
        <v>211.97</v>
      </c>
      <c r="J31" s="16">
        <v>41.52</v>
      </c>
      <c r="K31" s="16">
        <v>326.48</v>
      </c>
      <c r="L31" s="16">
        <v>539.03</v>
      </c>
      <c r="M31" s="16">
        <v>61.83</v>
      </c>
      <c r="N31" s="16">
        <v>500.57</v>
      </c>
      <c r="O31" s="16">
        <v>416.71</v>
      </c>
      <c r="P31" s="16">
        <v>600.23</v>
      </c>
      <c r="Q31" s="16">
        <v>1308.3800000000001</v>
      </c>
      <c r="R31" s="16">
        <v>852.97</v>
      </c>
      <c r="S31" s="16">
        <v>603.77</v>
      </c>
      <c r="T31" s="16">
        <v>4530.76</v>
      </c>
      <c r="U31" s="16">
        <v>6392.92</v>
      </c>
      <c r="V31" s="16">
        <v>3070.73</v>
      </c>
      <c r="W31" s="16">
        <v>240.58</v>
      </c>
      <c r="X31" s="16">
        <v>5595.75</v>
      </c>
      <c r="Y31" s="16">
        <v>1101.25</v>
      </c>
      <c r="Z31" s="16">
        <v>338.56</v>
      </c>
      <c r="AA31" s="16">
        <v>562.92999999999995</v>
      </c>
      <c r="AB31" s="16">
        <v>7566.52</v>
      </c>
      <c r="AC31" s="16">
        <v>1091.57</v>
      </c>
      <c r="AD31" s="16">
        <v>942.97</v>
      </c>
      <c r="AE31" s="16">
        <v>651.42999999999995</v>
      </c>
      <c r="AF31" s="16">
        <v>295.33</v>
      </c>
      <c r="AG31" s="16">
        <v>92.58</v>
      </c>
      <c r="AH31" s="16">
        <v>59.68</v>
      </c>
      <c r="AI31" s="16">
        <v>626.6</v>
      </c>
      <c r="AJ31" s="16">
        <v>35.200000000000003</v>
      </c>
      <c r="AK31" s="16">
        <v>175.6</v>
      </c>
      <c r="AL31" s="16">
        <v>90.57</v>
      </c>
      <c r="AM31" s="16">
        <v>184.45</v>
      </c>
      <c r="AN31" s="16">
        <v>314.81</v>
      </c>
      <c r="AO31" s="16">
        <v>153.51</v>
      </c>
      <c r="AP31" s="9">
        <v>48</v>
      </c>
      <c r="AQ31" s="9">
        <v>3</v>
      </c>
      <c r="AR31" s="9">
        <v>0</v>
      </c>
      <c r="AS31" s="9">
        <v>0</v>
      </c>
      <c r="AT31" s="16">
        <v>45.83</v>
      </c>
      <c r="AU31" s="16">
        <v>353.85</v>
      </c>
      <c r="AV31" s="16">
        <v>367.71</v>
      </c>
      <c r="AW31" s="16">
        <v>207.92</v>
      </c>
      <c r="AX31" s="16">
        <v>25.21</v>
      </c>
      <c r="AY31" s="16">
        <v>142.75</v>
      </c>
      <c r="AZ31" s="16">
        <v>347.75</v>
      </c>
      <c r="BA31" s="16">
        <v>53.25</v>
      </c>
      <c r="BB31" s="16">
        <v>151.47</v>
      </c>
      <c r="BC31" s="16">
        <v>404.79</v>
      </c>
      <c r="BD31" s="9">
        <v>451</v>
      </c>
      <c r="BE31" s="16">
        <v>100.32</v>
      </c>
      <c r="BF31" s="9">
        <v>196</v>
      </c>
      <c r="BG31" s="16">
        <v>247.99</v>
      </c>
      <c r="BH31" s="16">
        <v>163.92</v>
      </c>
      <c r="BI31" s="16">
        <v>108.73</v>
      </c>
      <c r="BJ31" s="16">
        <v>126.99</v>
      </c>
      <c r="BK31" s="16">
        <v>185.15</v>
      </c>
      <c r="BL31" s="16">
        <v>144.63</v>
      </c>
      <c r="BM31" s="9">
        <v>0</v>
      </c>
      <c r="BN31" s="9">
        <v>0</v>
      </c>
      <c r="BO31" s="16">
        <v>45848.4</v>
      </c>
      <c r="BP31" s="21">
        <v>1637</v>
      </c>
      <c r="BQ31" s="9">
        <v>0</v>
      </c>
      <c r="BR31" s="9">
        <v>0</v>
      </c>
      <c r="BS31" s="9">
        <v>1637</v>
      </c>
      <c r="BT31" s="9">
        <v>23311</v>
      </c>
      <c r="BU31" s="9">
        <v>0</v>
      </c>
      <c r="BV31" s="9">
        <v>718</v>
      </c>
      <c r="BW31" s="9">
        <v>718</v>
      </c>
      <c r="BX31" s="9">
        <v>24029</v>
      </c>
      <c r="BY31" s="9">
        <v>21510</v>
      </c>
      <c r="BZ31" s="9">
        <v>16969</v>
      </c>
      <c r="CA31" s="9" t="s">
        <v>173</v>
      </c>
      <c r="CB31" s="9">
        <f t="shared" si="0"/>
        <v>0</v>
      </c>
      <c r="CC31" s="21">
        <v>38479</v>
      </c>
      <c r="CD31" s="9">
        <v>64145</v>
      </c>
      <c r="CE31" s="16">
        <v>109993.4</v>
      </c>
      <c r="CF31" s="176">
        <f>CE31-'P30 Eurostat'!BX31</f>
        <v>0</v>
      </c>
    </row>
    <row r="32" spans="1:84" ht="15">
      <c r="A32" s="7" t="s">
        <v>122</v>
      </c>
      <c r="B32" s="17">
        <v>242.67</v>
      </c>
      <c r="C32" s="17">
        <v>9.44</v>
      </c>
      <c r="D32" s="10">
        <v>0</v>
      </c>
      <c r="E32" s="17">
        <v>9.31</v>
      </c>
      <c r="F32" s="17">
        <v>369.41</v>
      </c>
      <c r="G32" s="17">
        <v>15.82</v>
      </c>
      <c r="H32" s="17">
        <v>13.76</v>
      </c>
      <c r="I32" s="17">
        <v>20.68</v>
      </c>
      <c r="J32" s="17">
        <v>5.05</v>
      </c>
      <c r="K32" s="17">
        <v>50.09</v>
      </c>
      <c r="L32" s="17">
        <v>76.459999999999994</v>
      </c>
      <c r="M32" s="17">
        <v>2.12</v>
      </c>
      <c r="N32" s="17">
        <v>13.15</v>
      </c>
      <c r="O32" s="17">
        <v>76.989999999999995</v>
      </c>
      <c r="P32" s="17">
        <v>42.77</v>
      </c>
      <c r="Q32" s="17">
        <v>91.7</v>
      </c>
      <c r="R32" s="17">
        <v>44.17</v>
      </c>
      <c r="S32" s="17">
        <v>35.119999999999997</v>
      </c>
      <c r="T32" s="10">
        <v>1383</v>
      </c>
      <c r="U32" s="17">
        <v>14881.45</v>
      </c>
      <c r="V32" s="17">
        <v>218.56</v>
      </c>
      <c r="W32" s="17">
        <v>14.92</v>
      </c>
      <c r="X32" s="17">
        <v>494.44</v>
      </c>
      <c r="Y32" s="17">
        <v>83.96</v>
      </c>
      <c r="Z32" s="17">
        <v>23.13</v>
      </c>
      <c r="AA32" s="17">
        <v>335.12</v>
      </c>
      <c r="AB32" s="17">
        <v>234.09</v>
      </c>
      <c r="AC32" s="17">
        <v>5463.91</v>
      </c>
      <c r="AD32" s="17">
        <v>2024.67</v>
      </c>
      <c r="AE32" s="17">
        <v>1134.21</v>
      </c>
      <c r="AF32" s="17">
        <v>625.66999999999996</v>
      </c>
      <c r="AG32" s="17">
        <v>84.56</v>
      </c>
      <c r="AH32" s="17">
        <v>115.08</v>
      </c>
      <c r="AI32" s="17">
        <v>848.53</v>
      </c>
      <c r="AJ32" s="17">
        <v>41.18</v>
      </c>
      <c r="AK32" s="17">
        <v>38.33</v>
      </c>
      <c r="AL32" s="17">
        <v>17.97</v>
      </c>
      <c r="AM32" s="17">
        <v>155.31</v>
      </c>
      <c r="AN32" s="17">
        <v>144.13</v>
      </c>
      <c r="AO32" s="17">
        <v>80.099999999999994</v>
      </c>
      <c r="AP32" s="10">
        <v>21</v>
      </c>
      <c r="AQ32" s="10">
        <v>17</v>
      </c>
      <c r="AR32" s="17">
        <v>11.88</v>
      </c>
      <c r="AS32" s="10">
        <v>0</v>
      </c>
      <c r="AT32" s="17">
        <v>27.43</v>
      </c>
      <c r="AU32" s="17">
        <v>171.66</v>
      </c>
      <c r="AV32" s="17">
        <v>17.45</v>
      </c>
      <c r="AW32" s="17">
        <v>130.16</v>
      </c>
      <c r="AX32" s="17">
        <v>23.82</v>
      </c>
      <c r="AY32" s="17">
        <v>32.75</v>
      </c>
      <c r="AZ32" s="17">
        <v>203.26</v>
      </c>
      <c r="BA32" s="17">
        <v>25.49</v>
      </c>
      <c r="BB32" s="17">
        <v>61.38</v>
      </c>
      <c r="BC32" s="17">
        <v>303.47000000000003</v>
      </c>
      <c r="BD32" s="10">
        <v>346</v>
      </c>
      <c r="BE32" s="17">
        <v>47.46</v>
      </c>
      <c r="BF32" s="17">
        <v>150.4</v>
      </c>
      <c r="BG32" s="17">
        <v>154.24</v>
      </c>
      <c r="BH32" s="17">
        <v>70.08</v>
      </c>
      <c r="BI32" s="17">
        <v>113.07</v>
      </c>
      <c r="BJ32" s="17">
        <v>165.72</v>
      </c>
      <c r="BK32" s="17">
        <v>13.18</v>
      </c>
      <c r="BL32" s="17">
        <v>46.07</v>
      </c>
      <c r="BM32" s="10">
        <v>0</v>
      </c>
      <c r="BN32" s="10">
        <v>0</v>
      </c>
      <c r="BO32" s="17">
        <v>31713.96</v>
      </c>
      <c r="BP32" s="21">
        <v>64746</v>
      </c>
      <c r="BQ32" s="10">
        <v>0</v>
      </c>
      <c r="BR32" s="10">
        <v>0</v>
      </c>
      <c r="BS32" s="10">
        <v>64746</v>
      </c>
      <c r="BT32" s="10">
        <v>26414</v>
      </c>
      <c r="BU32" s="10">
        <v>0</v>
      </c>
      <c r="BV32" s="10">
        <v>1699</v>
      </c>
      <c r="BW32" s="10">
        <v>1699</v>
      </c>
      <c r="BX32" s="10">
        <v>28113</v>
      </c>
      <c r="BY32" s="10">
        <v>42720</v>
      </c>
      <c r="BZ32" s="10">
        <v>9336</v>
      </c>
      <c r="CA32" s="10" t="s">
        <v>173</v>
      </c>
      <c r="CB32" s="9">
        <f t="shared" si="0"/>
        <v>0</v>
      </c>
      <c r="CC32" s="21">
        <v>52056</v>
      </c>
      <c r="CD32" s="10">
        <v>144915</v>
      </c>
      <c r="CE32" s="17">
        <v>176628.96</v>
      </c>
      <c r="CF32" s="176">
        <f>CE32-'P30 Eurostat'!BX32</f>
        <v>9.9999999802093953E-3</v>
      </c>
    </row>
    <row r="33" spans="1:84" ht="15">
      <c r="A33" s="7" t="s">
        <v>123</v>
      </c>
      <c r="B33" s="9">
        <v>0</v>
      </c>
      <c r="C33" s="9">
        <v>0</v>
      </c>
      <c r="D33" s="9">
        <v>0</v>
      </c>
      <c r="E33" s="9">
        <v>0</v>
      </c>
      <c r="F33" s="16">
        <v>11.59</v>
      </c>
      <c r="G33" s="16">
        <v>0.28000000000000003</v>
      </c>
      <c r="H33" s="16">
        <v>0.17</v>
      </c>
      <c r="I33" s="16">
        <v>0.19</v>
      </c>
      <c r="J33" s="9">
        <v>0</v>
      </c>
      <c r="K33" s="9">
        <v>0</v>
      </c>
      <c r="L33" s="16">
        <v>1.44</v>
      </c>
      <c r="M33" s="9">
        <v>0</v>
      </c>
      <c r="N33" s="16">
        <v>1.62</v>
      </c>
      <c r="O33" s="16">
        <v>1.79</v>
      </c>
      <c r="P33" s="16">
        <v>9.94</v>
      </c>
      <c r="Q33" s="16">
        <v>14.68</v>
      </c>
      <c r="R33" s="16">
        <v>0.44</v>
      </c>
      <c r="S33" s="9">
        <v>0</v>
      </c>
      <c r="T33" s="16">
        <v>22.57</v>
      </c>
      <c r="U33" s="16">
        <v>332.15</v>
      </c>
      <c r="V33" s="16">
        <v>28053.95</v>
      </c>
      <c r="W33" s="16">
        <v>1.35</v>
      </c>
      <c r="X33" s="16">
        <v>223.46</v>
      </c>
      <c r="Y33" s="16">
        <v>1.79</v>
      </c>
      <c r="Z33" s="9">
        <v>0</v>
      </c>
      <c r="AA33" s="16">
        <v>1.32</v>
      </c>
      <c r="AB33" s="16">
        <v>7.59</v>
      </c>
      <c r="AC33" s="16">
        <v>76.599999999999994</v>
      </c>
      <c r="AD33" s="16">
        <v>31.29</v>
      </c>
      <c r="AE33" s="16">
        <v>36.549999999999997</v>
      </c>
      <c r="AF33" s="16">
        <v>231.45</v>
      </c>
      <c r="AG33" s="16">
        <v>138.94999999999999</v>
      </c>
      <c r="AH33" s="16">
        <v>147.46</v>
      </c>
      <c r="AI33" s="16">
        <v>92.78</v>
      </c>
      <c r="AJ33" s="16">
        <v>1.78</v>
      </c>
      <c r="AK33" s="16">
        <v>1.95</v>
      </c>
      <c r="AL33" s="16">
        <v>0.19</v>
      </c>
      <c r="AM33" s="16">
        <v>2.0499999999999998</v>
      </c>
      <c r="AN33" s="16">
        <v>6.08</v>
      </c>
      <c r="AO33" s="16">
        <v>2.64</v>
      </c>
      <c r="AP33" s="9">
        <v>2</v>
      </c>
      <c r="AQ33" s="9">
        <v>0</v>
      </c>
      <c r="AR33" s="9">
        <v>0</v>
      </c>
      <c r="AS33" s="9">
        <v>0</v>
      </c>
      <c r="AT33" s="16">
        <v>0.19</v>
      </c>
      <c r="AU33" s="16">
        <v>5.8</v>
      </c>
      <c r="AV33" s="16">
        <v>0.63</v>
      </c>
      <c r="AW33" s="16">
        <v>69.27</v>
      </c>
      <c r="AX33" s="16">
        <v>0.43</v>
      </c>
      <c r="AY33" s="16">
        <v>0.68</v>
      </c>
      <c r="AZ33" s="16">
        <v>21.05</v>
      </c>
      <c r="BA33" s="16">
        <v>0.18</v>
      </c>
      <c r="BB33" s="16">
        <v>1.75</v>
      </c>
      <c r="BC33" s="16">
        <v>10.28</v>
      </c>
      <c r="BD33" s="9">
        <v>3181</v>
      </c>
      <c r="BE33" s="16">
        <v>0.54</v>
      </c>
      <c r="BF33" s="16">
        <v>1.76</v>
      </c>
      <c r="BG33" s="9">
        <v>0</v>
      </c>
      <c r="BH33" s="16">
        <v>0.46</v>
      </c>
      <c r="BI33" s="16">
        <v>0.22</v>
      </c>
      <c r="BJ33" s="9">
        <v>0</v>
      </c>
      <c r="BK33" s="16">
        <v>0.56000000000000005</v>
      </c>
      <c r="BL33" s="16">
        <v>10.4</v>
      </c>
      <c r="BM33" s="9">
        <v>0</v>
      </c>
      <c r="BN33" s="9">
        <v>0</v>
      </c>
      <c r="BO33" s="16">
        <v>32763.22</v>
      </c>
      <c r="BP33" s="21">
        <v>5961</v>
      </c>
      <c r="BQ33" s="9">
        <v>141</v>
      </c>
      <c r="BR33" s="9">
        <v>0</v>
      </c>
      <c r="BS33" s="9">
        <v>6102</v>
      </c>
      <c r="BT33" s="9">
        <v>11906</v>
      </c>
      <c r="BU33" s="9">
        <v>0</v>
      </c>
      <c r="BV33" s="9">
        <v>4879</v>
      </c>
      <c r="BW33" s="9">
        <v>4879</v>
      </c>
      <c r="BX33" s="9">
        <v>16785</v>
      </c>
      <c r="BY33" s="9">
        <v>24211</v>
      </c>
      <c r="BZ33" s="9">
        <v>47538</v>
      </c>
      <c r="CA33" s="9" t="s">
        <v>173</v>
      </c>
      <c r="CB33" s="9">
        <f t="shared" si="0"/>
        <v>0</v>
      </c>
      <c r="CC33" s="21">
        <v>71749</v>
      </c>
      <c r="CD33" s="9">
        <v>94636</v>
      </c>
      <c r="CE33" s="16">
        <v>127399.22</v>
      </c>
      <c r="CF33" s="176">
        <f>CE33-'P30 Eurostat'!BX33</f>
        <v>0</v>
      </c>
    </row>
    <row r="34" spans="1:84" ht="15">
      <c r="A34" s="7" t="s">
        <v>124</v>
      </c>
      <c r="B34" s="10">
        <v>0</v>
      </c>
      <c r="C34" s="10">
        <v>0</v>
      </c>
      <c r="D34" s="17">
        <v>7.56</v>
      </c>
      <c r="E34" s="10">
        <v>0</v>
      </c>
      <c r="F34" s="17">
        <v>226.85</v>
      </c>
      <c r="G34" s="17">
        <v>17.600000000000001</v>
      </c>
      <c r="H34" s="17">
        <v>183.48</v>
      </c>
      <c r="I34" s="17">
        <v>54.27</v>
      </c>
      <c r="J34" s="17">
        <v>11.2</v>
      </c>
      <c r="K34" s="17">
        <v>20.84</v>
      </c>
      <c r="L34" s="17">
        <v>102.99</v>
      </c>
      <c r="M34" s="17">
        <v>80.680000000000007</v>
      </c>
      <c r="N34" s="17">
        <v>15.66</v>
      </c>
      <c r="O34" s="17">
        <v>58.32</v>
      </c>
      <c r="P34" s="17">
        <v>11.22</v>
      </c>
      <c r="Q34" s="17">
        <v>37.619999999999997</v>
      </c>
      <c r="R34" s="17">
        <v>258.99</v>
      </c>
      <c r="S34" s="17">
        <v>65.11</v>
      </c>
      <c r="T34" s="17">
        <v>172.33</v>
      </c>
      <c r="U34" s="17">
        <v>400.45</v>
      </c>
      <c r="V34" s="17">
        <v>211.06</v>
      </c>
      <c r="W34" s="17">
        <v>1778.07</v>
      </c>
      <c r="X34" s="17">
        <v>776.02</v>
      </c>
      <c r="Y34" s="17">
        <v>18.329999999999998</v>
      </c>
      <c r="Z34" s="17">
        <v>5.83</v>
      </c>
      <c r="AA34" s="17">
        <v>25.94</v>
      </c>
      <c r="AB34" s="17">
        <v>598.46</v>
      </c>
      <c r="AC34" s="17">
        <v>139.06</v>
      </c>
      <c r="AD34" s="17">
        <v>559.65</v>
      </c>
      <c r="AE34" s="17">
        <v>606.20000000000005</v>
      </c>
      <c r="AF34" s="17">
        <v>5.38</v>
      </c>
      <c r="AG34" s="17">
        <v>3.34</v>
      </c>
      <c r="AH34" s="10">
        <v>0</v>
      </c>
      <c r="AI34" s="17">
        <v>52.11</v>
      </c>
      <c r="AJ34" s="10">
        <v>0</v>
      </c>
      <c r="AK34" s="17">
        <v>262.87</v>
      </c>
      <c r="AL34" s="17">
        <v>20.83</v>
      </c>
      <c r="AM34" s="17">
        <v>224.68</v>
      </c>
      <c r="AN34" s="17">
        <v>71.91</v>
      </c>
      <c r="AO34" s="17">
        <v>49.49</v>
      </c>
      <c r="AP34" s="10">
        <v>91</v>
      </c>
      <c r="AQ34" s="10">
        <v>29</v>
      </c>
      <c r="AR34" s="10">
        <v>27</v>
      </c>
      <c r="AS34" s="10">
        <v>0</v>
      </c>
      <c r="AT34" s="17">
        <v>19.190000000000001</v>
      </c>
      <c r="AU34" s="17">
        <v>172.72</v>
      </c>
      <c r="AV34" s="17">
        <v>71.08</v>
      </c>
      <c r="AW34" s="17">
        <v>115.52</v>
      </c>
      <c r="AX34" s="17">
        <v>28.09</v>
      </c>
      <c r="AY34" s="17">
        <v>179.84</v>
      </c>
      <c r="AZ34" s="17">
        <v>76.38</v>
      </c>
      <c r="BA34" s="17">
        <v>16.78</v>
      </c>
      <c r="BB34" s="10">
        <v>0</v>
      </c>
      <c r="BC34" s="17">
        <v>129.69</v>
      </c>
      <c r="BD34" s="10">
        <v>629</v>
      </c>
      <c r="BE34" s="17">
        <v>61.44</v>
      </c>
      <c r="BF34" s="17">
        <v>5141.0200000000004</v>
      </c>
      <c r="BG34" s="17">
        <v>600.59</v>
      </c>
      <c r="BH34" s="17">
        <v>390.71</v>
      </c>
      <c r="BI34" s="17">
        <v>842.35</v>
      </c>
      <c r="BJ34" s="17">
        <v>16.5</v>
      </c>
      <c r="BK34" s="17">
        <v>287.57</v>
      </c>
      <c r="BL34" s="17">
        <v>7.65</v>
      </c>
      <c r="BM34" s="10">
        <v>0</v>
      </c>
      <c r="BN34" s="10">
        <v>0</v>
      </c>
      <c r="BO34" s="17">
        <v>16067.49</v>
      </c>
      <c r="BP34" s="21">
        <v>41487</v>
      </c>
      <c r="BQ34" s="10">
        <v>3819</v>
      </c>
      <c r="BR34" s="10">
        <v>0</v>
      </c>
      <c r="BS34" s="10">
        <v>45306</v>
      </c>
      <c r="BT34" s="10">
        <v>5148</v>
      </c>
      <c r="BU34" s="10">
        <v>408</v>
      </c>
      <c r="BV34" s="10">
        <v>473</v>
      </c>
      <c r="BW34" s="10">
        <v>881</v>
      </c>
      <c r="BX34" s="10">
        <v>6029</v>
      </c>
      <c r="BY34" s="10">
        <v>9162</v>
      </c>
      <c r="BZ34" s="10">
        <v>8006</v>
      </c>
      <c r="CA34" s="10" t="s">
        <v>173</v>
      </c>
      <c r="CB34" s="9">
        <f t="shared" si="0"/>
        <v>0</v>
      </c>
      <c r="CC34" s="21">
        <v>17168</v>
      </c>
      <c r="CD34" s="10">
        <v>68503</v>
      </c>
      <c r="CE34" s="17">
        <v>84570.49</v>
      </c>
      <c r="CF34" s="176">
        <f>CE34-'P30 Eurostat'!BX34</f>
        <v>0</v>
      </c>
    </row>
    <row r="35" spans="1:84" ht="15">
      <c r="A35" s="7" t="s">
        <v>50</v>
      </c>
      <c r="B35" s="16">
        <v>3034.91</v>
      </c>
      <c r="C35" s="16">
        <v>14.32</v>
      </c>
      <c r="D35" s="9">
        <v>0</v>
      </c>
      <c r="E35" s="16">
        <v>114.69</v>
      </c>
      <c r="F35" s="16">
        <v>215.94</v>
      </c>
      <c r="G35" s="16">
        <v>12.13</v>
      </c>
      <c r="H35" s="16">
        <v>8.44</v>
      </c>
      <c r="I35" s="16">
        <v>24.83</v>
      </c>
      <c r="J35" s="16">
        <v>5.12</v>
      </c>
      <c r="K35" s="16">
        <v>66.36</v>
      </c>
      <c r="L35" s="16">
        <v>196.4</v>
      </c>
      <c r="M35" s="16">
        <v>16.7</v>
      </c>
      <c r="N35" s="16">
        <v>29.42</v>
      </c>
      <c r="O35" s="16">
        <v>52.3</v>
      </c>
      <c r="P35" s="16">
        <v>130.69999999999999</v>
      </c>
      <c r="Q35" s="16">
        <v>501.48</v>
      </c>
      <c r="R35" s="16">
        <v>278.24</v>
      </c>
      <c r="S35" s="9">
        <v>125</v>
      </c>
      <c r="T35" s="16">
        <v>626.04999999999995</v>
      </c>
      <c r="U35" s="16">
        <v>1909.52</v>
      </c>
      <c r="V35" s="16">
        <v>5216.63</v>
      </c>
      <c r="W35" s="16">
        <v>29.64</v>
      </c>
      <c r="X35" s="16">
        <v>6730.26</v>
      </c>
      <c r="Y35" s="16">
        <v>74.36</v>
      </c>
      <c r="Z35" s="16">
        <v>18.47</v>
      </c>
      <c r="AA35" s="16">
        <v>77.48</v>
      </c>
      <c r="AB35" s="16">
        <v>2313.02</v>
      </c>
      <c r="AC35" s="16">
        <v>958.48</v>
      </c>
      <c r="AD35" s="16">
        <v>1059.92</v>
      </c>
      <c r="AE35" s="16">
        <v>455.03</v>
      </c>
      <c r="AF35" s="16">
        <v>148.16</v>
      </c>
      <c r="AG35" s="16">
        <v>34.630000000000003</v>
      </c>
      <c r="AH35" s="16">
        <v>365.46</v>
      </c>
      <c r="AI35" s="16">
        <v>455.29</v>
      </c>
      <c r="AJ35" s="16">
        <v>22.76</v>
      </c>
      <c r="AK35" s="16">
        <v>15.81</v>
      </c>
      <c r="AL35" s="16">
        <v>9.5399999999999991</v>
      </c>
      <c r="AM35" s="16">
        <v>5.18</v>
      </c>
      <c r="AN35" s="16">
        <v>257.83</v>
      </c>
      <c r="AO35" s="16">
        <v>46.45</v>
      </c>
      <c r="AP35" s="9">
        <v>74</v>
      </c>
      <c r="AQ35" s="9">
        <v>22</v>
      </c>
      <c r="AR35" s="16">
        <v>12.96</v>
      </c>
      <c r="AS35" s="9">
        <v>0</v>
      </c>
      <c r="AT35" s="16">
        <v>6.58</v>
      </c>
      <c r="AU35" s="16">
        <v>77.430000000000007</v>
      </c>
      <c r="AV35" s="16">
        <v>16.350000000000001</v>
      </c>
      <c r="AW35" s="16">
        <v>363.99</v>
      </c>
      <c r="AX35" s="16">
        <v>13.3</v>
      </c>
      <c r="AY35" s="16">
        <v>28.04</v>
      </c>
      <c r="AZ35" s="16">
        <v>80.739999999999995</v>
      </c>
      <c r="BA35" s="16">
        <v>9.81</v>
      </c>
      <c r="BB35" s="16">
        <v>22.4</v>
      </c>
      <c r="BC35" s="16">
        <v>151.51</v>
      </c>
      <c r="BD35" s="9">
        <v>1506</v>
      </c>
      <c r="BE35" s="16">
        <v>21.77</v>
      </c>
      <c r="BF35" s="16">
        <v>701.8</v>
      </c>
      <c r="BG35" s="16">
        <v>35.35</v>
      </c>
      <c r="BH35" s="16">
        <v>47.18</v>
      </c>
      <c r="BI35" s="16">
        <v>23.73</v>
      </c>
      <c r="BJ35" s="9">
        <v>0</v>
      </c>
      <c r="BK35" s="16">
        <v>44.78</v>
      </c>
      <c r="BL35" s="16">
        <v>16.16</v>
      </c>
      <c r="BM35" s="9">
        <v>0</v>
      </c>
      <c r="BN35" s="9">
        <v>0</v>
      </c>
      <c r="BO35" s="16">
        <v>28932.799999999999</v>
      </c>
      <c r="BP35" s="21">
        <v>430</v>
      </c>
      <c r="BQ35" s="9">
        <v>0</v>
      </c>
      <c r="BR35" s="9">
        <v>0</v>
      </c>
      <c r="BS35" s="9">
        <v>430</v>
      </c>
      <c r="BT35" s="9">
        <v>25487</v>
      </c>
      <c r="BU35" s="9">
        <v>0</v>
      </c>
      <c r="BV35" s="9">
        <v>379</v>
      </c>
      <c r="BW35" s="9">
        <v>379</v>
      </c>
      <c r="BX35" s="9">
        <v>25866</v>
      </c>
      <c r="BY35" s="9">
        <v>2676</v>
      </c>
      <c r="BZ35" s="9">
        <v>3673</v>
      </c>
      <c r="CA35" s="9" t="s">
        <v>173</v>
      </c>
      <c r="CB35" s="9">
        <f t="shared" si="0"/>
        <v>0</v>
      </c>
      <c r="CC35" s="21">
        <v>6349</v>
      </c>
      <c r="CD35" s="9">
        <v>32645</v>
      </c>
      <c r="CE35" s="16">
        <v>61577.8</v>
      </c>
      <c r="CF35" s="176">
        <f>CE35-'P30 Eurostat'!BX35</f>
        <v>0</v>
      </c>
    </row>
    <row r="36" spans="1:84" ht="15">
      <c r="A36" s="7" t="s">
        <v>125</v>
      </c>
      <c r="B36" s="17">
        <v>1212.22</v>
      </c>
      <c r="C36" s="17">
        <v>17.739999999999998</v>
      </c>
      <c r="D36" s="17">
        <v>35.54</v>
      </c>
      <c r="E36" s="17">
        <v>103.4</v>
      </c>
      <c r="F36" s="17">
        <v>2553.7800000000002</v>
      </c>
      <c r="G36" s="17">
        <v>154.4</v>
      </c>
      <c r="H36" s="17">
        <v>183.62</v>
      </c>
      <c r="I36" s="17">
        <v>1093.4100000000001</v>
      </c>
      <c r="J36" s="17">
        <v>109.04</v>
      </c>
      <c r="K36" s="17">
        <v>598.46</v>
      </c>
      <c r="L36" s="17">
        <v>2694.66</v>
      </c>
      <c r="M36" s="17">
        <v>269.5</v>
      </c>
      <c r="N36" s="17">
        <v>278.93</v>
      </c>
      <c r="O36" s="17">
        <v>1098.76</v>
      </c>
      <c r="P36" s="17">
        <v>2211.54</v>
      </c>
      <c r="Q36" s="17">
        <v>562.52</v>
      </c>
      <c r="R36" s="17">
        <v>257.58</v>
      </c>
      <c r="S36" s="17">
        <v>175.5</v>
      </c>
      <c r="T36" s="17">
        <v>263.79000000000002</v>
      </c>
      <c r="U36" s="17">
        <v>605.63</v>
      </c>
      <c r="V36" s="17">
        <v>255.22</v>
      </c>
      <c r="W36" s="17">
        <v>56.3</v>
      </c>
      <c r="X36" s="17">
        <v>110.14</v>
      </c>
      <c r="Y36" s="17">
        <v>49511.55</v>
      </c>
      <c r="Z36" s="17">
        <v>255.63</v>
      </c>
      <c r="AA36" s="17">
        <v>224.33</v>
      </c>
      <c r="AB36" s="17">
        <v>291.20999999999998</v>
      </c>
      <c r="AC36" s="17">
        <v>394.96</v>
      </c>
      <c r="AD36" s="17">
        <v>1475.77</v>
      </c>
      <c r="AE36" s="17">
        <v>1809.33</v>
      </c>
      <c r="AF36" s="17">
        <v>1378.83</v>
      </c>
      <c r="AG36" s="10">
        <v>0</v>
      </c>
      <c r="AH36" s="17">
        <v>17.68</v>
      </c>
      <c r="AI36" s="17">
        <v>377.47</v>
      </c>
      <c r="AJ36" s="17">
        <v>62.44</v>
      </c>
      <c r="AK36" s="10">
        <v>1142</v>
      </c>
      <c r="AL36" s="17">
        <v>113.74</v>
      </c>
      <c r="AM36" s="17">
        <v>1417.94</v>
      </c>
      <c r="AN36" s="17">
        <v>1011.91</v>
      </c>
      <c r="AO36" s="17">
        <v>238.56</v>
      </c>
      <c r="AP36" s="10">
        <v>319</v>
      </c>
      <c r="AQ36" s="10">
        <v>200</v>
      </c>
      <c r="AR36" s="17">
        <v>39.96</v>
      </c>
      <c r="AS36" s="10">
        <v>0</v>
      </c>
      <c r="AT36" s="17">
        <v>620.42999999999995</v>
      </c>
      <c r="AU36" s="17">
        <v>965.63</v>
      </c>
      <c r="AV36" s="17">
        <v>178.92</v>
      </c>
      <c r="AW36" s="17">
        <v>307.72000000000003</v>
      </c>
      <c r="AX36" s="17">
        <v>170.98</v>
      </c>
      <c r="AY36" s="17">
        <v>77.53</v>
      </c>
      <c r="AZ36" s="17">
        <v>108.82</v>
      </c>
      <c r="BA36" s="17">
        <v>30.5</v>
      </c>
      <c r="BB36" s="17">
        <v>4.93</v>
      </c>
      <c r="BC36" s="17">
        <v>237.88</v>
      </c>
      <c r="BD36" s="10">
        <v>1998</v>
      </c>
      <c r="BE36" s="17">
        <v>1299.04</v>
      </c>
      <c r="BF36" s="17">
        <v>937.31</v>
      </c>
      <c r="BG36" s="17">
        <v>618.24</v>
      </c>
      <c r="BH36" s="17">
        <v>497.72</v>
      </c>
      <c r="BI36" s="17">
        <v>739.33</v>
      </c>
      <c r="BJ36" s="17">
        <v>257.63</v>
      </c>
      <c r="BK36" s="17">
        <v>28.73</v>
      </c>
      <c r="BL36" s="17">
        <v>13.21</v>
      </c>
      <c r="BM36" s="10">
        <v>0</v>
      </c>
      <c r="BN36" s="10">
        <v>0</v>
      </c>
      <c r="BO36" s="17">
        <v>84276.49</v>
      </c>
      <c r="BP36" s="21">
        <v>40459</v>
      </c>
      <c r="BQ36" s="10">
        <v>0</v>
      </c>
      <c r="BR36" s="10">
        <v>0</v>
      </c>
      <c r="BS36" s="10">
        <v>40459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2202</v>
      </c>
      <c r="BZ36" s="10">
        <v>420</v>
      </c>
      <c r="CA36" s="10" t="s">
        <v>173</v>
      </c>
      <c r="CB36" s="9">
        <f t="shared" si="0"/>
        <v>0</v>
      </c>
      <c r="CC36" s="21">
        <v>2622</v>
      </c>
      <c r="CD36" s="10">
        <v>43081</v>
      </c>
      <c r="CE36" s="17">
        <v>127357.49</v>
      </c>
      <c r="CF36" s="176">
        <f>CE36-'P30 Eurostat'!BX36</f>
        <v>-9.9999999947613105E-3</v>
      </c>
    </row>
    <row r="37" spans="1:84" ht="15">
      <c r="A37" s="7" t="s">
        <v>126</v>
      </c>
      <c r="B37" s="9">
        <v>436</v>
      </c>
      <c r="C37" s="16">
        <v>0.67</v>
      </c>
      <c r="D37" s="16">
        <v>23.26</v>
      </c>
      <c r="E37" s="9">
        <v>0</v>
      </c>
      <c r="F37" s="16">
        <v>376.35</v>
      </c>
      <c r="G37" s="16">
        <v>15.28</v>
      </c>
      <c r="H37" s="16">
        <v>11.84</v>
      </c>
      <c r="I37" s="16">
        <v>28.71</v>
      </c>
      <c r="J37" s="16">
        <v>8.1300000000000008</v>
      </c>
      <c r="K37" s="16">
        <v>53.17</v>
      </c>
      <c r="L37" s="16">
        <v>92.46</v>
      </c>
      <c r="M37" s="16">
        <v>6.82</v>
      </c>
      <c r="N37" s="16">
        <v>19.57</v>
      </c>
      <c r="O37" s="16">
        <v>18.32</v>
      </c>
      <c r="P37" s="16">
        <v>67.53</v>
      </c>
      <c r="Q37" s="16">
        <v>58.86</v>
      </c>
      <c r="R37" s="16">
        <v>22.62</v>
      </c>
      <c r="S37" s="16">
        <v>12.68</v>
      </c>
      <c r="T37" s="16">
        <v>30.26</v>
      </c>
      <c r="U37" s="16">
        <v>18.309999999999999</v>
      </c>
      <c r="V37" s="16">
        <v>29.3</v>
      </c>
      <c r="W37" s="16">
        <v>7.47</v>
      </c>
      <c r="X37" s="16">
        <v>32.090000000000003</v>
      </c>
      <c r="Y37" s="16">
        <v>99.53</v>
      </c>
      <c r="Z37" s="16">
        <v>876.57</v>
      </c>
      <c r="AA37" s="16">
        <v>24.08</v>
      </c>
      <c r="AB37" s="16">
        <v>160.81</v>
      </c>
      <c r="AC37" s="16">
        <v>38.28</v>
      </c>
      <c r="AD37" s="16">
        <v>198.05</v>
      </c>
      <c r="AE37" s="16">
        <v>187.05</v>
      </c>
      <c r="AF37" s="16">
        <v>7.93</v>
      </c>
      <c r="AG37" s="16">
        <v>4.54</v>
      </c>
      <c r="AH37" s="16">
        <v>7.71</v>
      </c>
      <c r="AI37" s="16">
        <v>45.38</v>
      </c>
      <c r="AJ37" s="16">
        <v>14.99</v>
      </c>
      <c r="AK37" s="16">
        <v>123.9</v>
      </c>
      <c r="AL37" s="16">
        <v>12.54</v>
      </c>
      <c r="AM37" s="16">
        <v>242.07</v>
      </c>
      <c r="AN37" s="16">
        <v>67.150000000000006</v>
      </c>
      <c r="AO37" s="16">
        <v>18.07</v>
      </c>
      <c r="AP37" s="9">
        <v>37</v>
      </c>
      <c r="AQ37" s="9">
        <v>11</v>
      </c>
      <c r="AR37" s="16">
        <v>119.87</v>
      </c>
      <c r="AS37" s="9">
        <v>0</v>
      </c>
      <c r="AT37" s="16">
        <v>8.3000000000000007</v>
      </c>
      <c r="AU37" s="16">
        <v>46.98</v>
      </c>
      <c r="AV37" s="16">
        <v>12.91</v>
      </c>
      <c r="AW37" s="16">
        <v>123.95</v>
      </c>
      <c r="AX37" s="16">
        <v>1.69</v>
      </c>
      <c r="AY37" s="16">
        <v>5.52</v>
      </c>
      <c r="AZ37" s="16">
        <v>28.12</v>
      </c>
      <c r="BA37" s="16">
        <v>1.48</v>
      </c>
      <c r="BB37" s="16">
        <v>18.559999999999999</v>
      </c>
      <c r="BC37" s="16">
        <v>49.39</v>
      </c>
      <c r="BD37" s="9">
        <v>633</v>
      </c>
      <c r="BE37" s="16">
        <v>653.05999999999995</v>
      </c>
      <c r="BF37" s="16">
        <v>687.07</v>
      </c>
      <c r="BG37" s="9">
        <v>267</v>
      </c>
      <c r="BH37" s="16">
        <v>104.77</v>
      </c>
      <c r="BI37" s="16">
        <v>161.62</v>
      </c>
      <c r="BJ37" s="9">
        <v>79</v>
      </c>
      <c r="BK37" s="16">
        <v>4.6900000000000004</v>
      </c>
      <c r="BL37" s="16">
        <v>1.33</v>
      </c>
      <c r="BM37" s="9">
        <v>0</v>
      </c>
      <c r="BN37" s="9">
        <v>0</v>
      </c>
      <c r="BO37" s="16">
        <v>6554.66</v>
      </c>
      <c r="BP37" s="21">
        <v>4444</v>
      </c>
      <c r="BQ37" s="9">
        <v>0</v>
      </c>
      <c r="BR37" s="9">
        <v>0</v>
      </c>
      <c r="BS37" s="9">
        <v>4444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 t="s">
        <v>173</v>
      </c>
      <c r="CB37" s="9">
        <f t="shared" si="0"/>
        <v>0</v>
      </c>
      <c r="CC37" s="21">
        <v>0</v>
      </c>
      <c r="CD37" s="9">
        <v>4444</v>
      </c>
      <c r="CE37" s="16">
        <v>10998.66</v>
      </c>
      <c r="CF37" s="176">
        <f>CE37-'P30 Eurostat'!BX37</f>
        <v>0</v>
      </c>
    </row>
    <row r="38" spans="1:84" s="144" customFormat="1" ht="15">
      <c r="A38" s="146" t="s">
        <v>127</v>
      </c>
      <c r="B38" s="147">
        <v>67.09</v>
      </c>
      <c r="C38" s="147">
        <v>0.61</v>
      </c>
      <c r="D38" s="147">
        <v>1.17</v>
      </c>
      <c r="E38" s="147">
        <v>25.44</v>
      </c>
      <c r="F38" s="147">
        <v>829.54</v>
      </c>
      <c r="G38" s="147">
        <v>164.4</v>
      </c>
      <c r="H38" s="147">
        <v>133.44999999999999</v>
      </c>
      <c r="I38" s="147">
        <v>572.45000000000005</v>
      </c>
      <c r="J38" s="147">
        <v>43.9</v>
      </c>
      <c r="K38" s="147">
        <v>419.59</v>
      </c>
      <c r="L38" s="147">
        <v>558.09</v>
      </c>
      <c r="M38" s="147">
        <v>195.03</v>
      </c>
      <c r="N38" s="147">
        <v>111.35</v>
      </c>
      <c r="O38" s="147">
        <v>424.39</v>
      </c>
      <c r="P38" s="147">
        <v>2688.12</v>
      </c>
      <c r="Q38" s="147">
        <v>426.05</v>
      </c>
      <c r="R38" s="147">
        <v>102.77</v>
      </c>
      <c r="S38" s="147">
        <v>90.66</v>
      </c>
      <c r="T38" s="147">
        <v>175.52</v>
      </c>
      <c r="U38" s="147">
        <v>359.62</v>
      </c>
      <c r="V38" s="147">
        <v>94.93</v>
      </c>
      <c r="W38" s="147">
        <v>73.03</v>
      </c>
      <c r="X38" s="147">
        <v>169.59</v>
      </c>
      <c r="Y38" s="147">
        <v>605.99</v>
      </c>
      <c r="Z38" s="147">
        <v>477.91</v>
      </c>
      <c r="AA38" s="147">
        <v>6953.95</v>
      </c>
      <c r="AB38" s="147">
        <v>1673.65</v>
      </c>
      <c r="AC38" s="147">
        <v>254.71</v>
      </c>
      <c r="AD38" s="147">
        <v>765.8</v>
      </c>
      <c r="AE38" s="147">
        <v>853.27</v>
      </c>
      <c r="AF38" s="147">
        <v>105.95</v>
      </c>
      <c r="AG38" s="147">
        <v>93.66</v>
      </c>
      <c r="AH38" s="147">
        <v>66.91</v>
      </c>
      <c r="AI38" s="147">
        <v>221.17</v>
      </c>
      <c r="AJ38" s="147">
        <v>75.23</v>
      </c>
      <c r="AK38" s="147">
        <v>332.29</v>
      </c>
      <c r="AL38" s="147">
        <v>105.8</v>
      </c>
      <c r="AM38" s="147">
        <v>169.09</v>
      </c>
      <c r="AN38" s="147">
        <v>239.94</v>
      </c>
      <c r="AO38" s="147">
        <v>471.46</v>
      </c>
      <c r="AP38" s="148">
        <v>32</v>
      </c>
      <c r="AQ38" s="148">
        <v>65</v>
      </c>
      <c r="AR38" s="147">
        <v>82.08</v>
      </c>
      <c r="AS38" s="148">
        <v>0</v>
      </c>
      <c r="AT38" s="147">
        <v>1056.99</v>
      </c>
      <c r="AU38" s="147">
        <v>877.01</v>
      </c>
      <c r="AV38" s="147">
        <v>257.89</v>
      </c>
      <c r="AW38" s="147">
        <v>355.35</v>
      </c>
      <c r="AX38" s="148">
        <v>261</v>
      </c>
      <c r="AY38" s="147">
        <v>288.12</v>
      </c>
      <c r="AZ38" s="147">
        <v>274.35000000000002</v>
      </c>
      <c r="BA38" s="147">
        <v>23.31</v>
      </c>
      <c r="BB38" s="147">
        <v>37.75</v>
      </c>
      <c r="BC38" s="147">
        <v>755.74</v>
      </c>
      <c r="BD38" s="148">
        <v>3806</v>
      </c>
      <c r="BE38" s="147">
        <v>158.78</v>
      </c>
      <c r="BF38" s="147">
        <v>139.87</v>
      </c>
      <c r="BG38" s="147">
        <v>51.11</v>
      </c>
      <c r="BH38" s="147">
        <v>83.54</v>
      </c>
      <c r="BI38" s="147">
        <v>49.45</v>
      </c>
      <c r="BJ38" s="148">
        <v>0</v>
      </c>
      <c r="BK38" s="147">
        <v>16.7</v>
      </c>
      <c r="BL38" s="147">
        <v>54.91</v>
      </c>
      <c r="BM38" s="148">
        <v>0</v>
      </c>
      <c r="BN38" s="148">
        <v>0</v>
      </c>
      <c r="BO38" s="147">
        <v>29920.5</v>
      </c>
      <c r="BP38" s="148">
        <v>9699</v>
      </c>
      <c r="BQ38" s="148">
        <v>0</v>
      </c>
      <c r="BR38" s="148">
        <v>0</v>
      </c>
      <c r="BS38" s="148">
        <v>9699</v>
      </c>
      <c r="BT38" s="148">
        <v>0</v>
      </c>
      <c r="BU38" s="148">
        <v>0</v>
      </c>
      <c r="BV38" s="148">
        <v>0</v>
      </c>
      <c r="BW38" s="148">
        <v>0</v>
      </c>
      <c r="BX38" s="148">
        <v>0</v>
      </c>
      <c r="BY38" s="148">
        <v>3706</v>
      </c>
      <c r="BZ38" s="148">
        <v>772</v>
      </c>
      <c r="CA38" s="148" t="s">
        <v>173</v>
      </c>
      <c r="CB38" s="9">
        <f t="shared" si="0"/>
        <v>0</v>
      </c>
      <c r="CC38" s="148">
        <v>4478</v>
      </c>
      <c r="CD38" s="148">
        <v>14177</v>
      </c>
      <c r="CE38" s="147">
        <v>44097.5</v>
      </c>
      <c r="CF38" s="176">
        <f>CE38-'P30 Eurostat'!BX38</f>
        <v>0</v>
      </c>
    </row>
    <row r="39" spans="1:84" ht="15">
      <c r="A39" s="7" t="s">
        <v>128</v>
      </c>
      <c r="B39" s="16">
        <v>359.7</v>
      </c>
      <c r="C39" s="16">
        <v>21.42</v>
      </c>
      <c r="D39" s="16">
        <v>12.64</v>
      </c>
      <c r="E39" s="16">
        <v>41.94</v>
      </c>
      <c r="F39" s="16">
        <v>126.13</v>
      </c>
      <c r="G39" s="16">
        <v>27.66</v>
      </c>
      <c r="H39" s="16">
        <v>19.309999999999999</v>
      </c>
      <c r="I39" s="16">
        <v>40.93</v>
      </c>
      <c r="J39" s="16">
        <v>6.92</v>
      </c>
      <c r="K39" s="16">
        <v>226.97</v>
      </c>
      <c r="L39" s="16">
        <v>80.94</v>
      </c>
      <c r="M39" s="16">
        <v>21.04</v>
      </c>
      <c r="N39" s="16">
        <v>49.76</v>
      </c>
      <c r="O39" s="16">
        <v>52.36</v>
      </c>
      <c r="P39" s="16">
        <v>94.08</v>
      </c>
      <c r="Q39" s="16">
        <v>153.54</v>
      </c>
      <c r="R39" s="16">
        <v>66.19</v>
      </c>
      <c r="S39" s="16">
        <v>57.24</v>
      </c>
      <c r="T39" s="16">
        <v>379.75</v>
      </c>
      <c r="U39" s="16">
        <v>137.69999999999999</v>
      </c>
      <c r="V39" s="16">
        <v>235.61</v>
      </c>
      <c r="W39" s="16">
        <v>28.13</v>
      </c>
      <c r="X39" s="16">
        <v>156.51</v>
      </c>
      <c r="Y39" s="16">
        <v>1240.56</v>
      </c>
      <c r="Z39" s="16">
        <v>172.97</v>
      </c>
      <c r="AA39" s="16">
        <v>188.11</v>
      </c>
      <c r="AB39" s="16">
        <v>47514.95</v>
      </c>
      <c r="AC39" s="16">
        <v>129.76</v>
      </c>
      <c r="AD39" s="16">
        <v>183.73</v>
      </c>
      <c r="AE39" s="16">
        <v>174.46</v>
      </c>
      <c r="AF39" s="16">
        <v>88.25</v>
      </c>
      <c r="AG39" s="16">
        <v>133.19</v>
      </c>
      <c r="AH39" s="16">
        <v>53.44</v>
      </c>
      <c r="AI39" s="16">
        <v>206.17</v>
      </c>
      <c r="AJ39" s="16">
        <v>32.56</v>
      </c>
      <c r="AK39" s="16">
        <v>68.11</v>
      </c>
      <c r="AL39" s="16">
        <v>21.33</v>
      </c>
      <c r="AM39" s="16">
        <v>417.42</v>
      </c>
      <c r="AN39" s="16">
        <v>447.37</v>
      </c>
      <c r="AO39" s="16">
        <v>136.72</v>
      </c>
      <c r="AP39" s="9">
        <v>348</v>
      </c>
      <c r="AQ39" s="9">
        <v>381</v>
      </c>
      <c r="AR39" s="16">
        <v>877.99</v>
      </c>
      <c r="AS39" s="9">
        <v>3204</v>
      </c>
      <c r="AT39" s="16">
        <v>1412.45</v>
      </c>
      <c r="AU39" s="16">
        <v>295.95</v>
      </c>
      <c r="AV39" s="16">
        <v>59.63</v>
      </c>
      <c r="AW39" s="16">
        <v>1366.12</v>
      </c>
      <c r="AX39" s="16">
        <v>24.84</v>
      </c>
      <c r="AY39" s="16">
        <v>84.57</v>
      </c>
      <c r="AZ39" s="16">
        <v>142.51</v>
      </c>
      <c r="BA39" s="16">
        <v>34.44</v>
      </c>
      <c r="BB39" s="16">
        <v>21.01</v>
      </c>
      <c r="BC39" s="16">
        <v>618.53</v>
      </c>
      <c r="BD39" s="9">
        <v>4961</v>
      </c>
      <c r="BE39" s="16">
        <v>1462.62</v>
      </c>
      <c r="BF39" s="16">
        <v>359.39</v>
      </c>
      <c r="BG39" s="16">
        <v>750.39</v>
      </c>
      <c r="BH39" s="16">
        <v>613.41</v>
      </c>
      <c r="BI39" s="16">
        <v>642.39</v>
      </c>
      <c r="BJ39" s="16">
        <v>97.18</v>
      </c>
      <c r="BK39" s="16">
        <v>14.68</v>
      </c>
      <c r="BL39" s="16">
        <v>16.260000000000002</v>
      </c>
      <c r="BM39" s="9">
        <v>0</v>
      </c>
      <c r="BN39" s="9">
        <v>0</v>
      </c>
      <c r="BO39" s="16">
        <v>71393.919999999998</v>
      </c>
      <c r="BP39" s="21">
        <v>18702</v>
      </c>
      <c r="BQ39" s="9">
        <v>0</v>
      </c>
      <c r="BR39" s="9">
        <v>0</v>
      </c>
      <c r="BS39" s="9">
        <v>18702</v>
      </c>
      <c r="BT39" s="9">
        <v>221610</v>
      </c>
      <c r="BU39" s="9">
        <v>0</v>
      </c>
      <c r="BV39" s="9">
        <v>133</v>
      </c>
      <c r="BW39" s="9">
        <v>133</v>
      </c>
      <c r="BX39" s="9">
        <v>221743</v>
      </c>
      <c r="BY39" s="9">
        <v>0</v>
      </c>
      <c r="BZ39" s="9">
        <v>0</v>
      </c>
      <c r="CA39" s="9" t="s">
        <v>173</v>
      </c>
      <c r="CB39" s="9">
        <f t="shared" si="0"/>
        <v>0</v>
      </c>
      <c r="CC39" s="21">
        <v>0</v>
      </c>
      <c r="CD39" s="9">
        <v>240445</v>
      </c>
      <c r="CE39" s="16">
        <v>311838.92</v>
      </c>
      <c r="CF39" s="176">
        <f>CE39-'P30 Eurostat'!BX39</f>
        <v>-1.0000000009313226E-2</v>
      </c>
    </row>
    <row r="40" spans="1:84" ht="15">
      <c r="A40" s="7" t="s">
        <v>55</v>
      </c>
      <c r="B40" s="17">
        <v>284.54000000000002</v>
      </c>
      <c r="C40" s="17">
        <v>4.08</v>
      </c>
      <c r="D40" s="17">
        <v>20.6</v>
      </c>
      <c r="E40" s="17">
        <v>12.23</v>
      </c>
      <c r="F40" s="17">
        <v>139.91</v>
      </c>
      <c r="G40" s="17">
        <v>9.81</v>
      </c>
      <c r="H40" s="17">
        <v>11.7</v>
      </c>
      <c r="I40" s="17">
        <v>16.72</v>
      </c>
      <c r="J40" s="17">
        <v>9.75</v>
      </c>
      <c r="K40" s="17">
        <v>16.38</v>
      </c>
      <c r="L40" s="17">
        <v>27.67</v>
      </c>
      <c r="M40" s="17">
        <v>4.24</v>
      </c>
      <c r="N40" s="17">
        <v>15.76</v>
      </c>
      <c r="O40" s="17">
        <v>69.3</v>
      </c>
      <c r="P40" s="17">
        <v>49.42</v>
      </c>
      <c r="Q40" s="17">
        <v>6.36</v>
      </c>
      <c r="R40" s="17">
        <v>8.98</v>
      </c>
      <c r="S40" s="17">
        <v>3.7</v>
      </c>
      <c r="T40" s="17">
        <v>21.41</v>
      </c>
      <c r="U40" s="17">
        <v>46.31</v>
      </c>
      <c r="V40" s="17">
        <v>53.35</v>
      </c>
      <c r="W40" s="17">
        <v>8.9600000000000009</v>
      </c>
      <c r="X40" s="17">
        <v>15.67</v>
      </c>
      <c r="Y40" s="17">
        <v>10.31</v>
      </c>
      <c r="Z40" s="17">
        <v>3.94</v>
      </c>
      <c r="AA40" s="17">
        <v>10.58</v>
      </c>
      <c r="AB40" s="17">
        <v>91.63</v>
      </c>
      <c r="AC40" s="17">
        <v>306.99</v>
      </c>
      <c r="AD40" s="17">
        <v>732.49</v>
      </c>
      <c r="AE40" s="17">
        <v>197.55</v>
      </c>
      <c r="AF40" s="17">
        <v>810.17</v>
      </c>
      <c r="AG40" s="10">
        <v>0</v>
      </c>
      <c r="AH40" s="17">
        <v>31.96</v>
      </c>
      <c r="AI40" s="17">
        <v>54.74</v>
      </c>
      <c r="AJ40" s="17">
        <v>4.3</v>
      </c>
      <c r="AK40" s="17">
        <v>60.22</v>
      </c>
      <c r="AL40" s="17">
        <v>18.48</v>
      </c>
      <c r="AM40" s="17">
        <v>144.72</v>
      </c>
      <c r="AN40" s="17">
        <v>28.3</v>
      </c>
      <c r="AO40" s="17">
        <v>30.54</v>
      </c>
      <c r="AP40" s="10">
        <v>17</v>
      </c>
      <c r="AQ40" s="10">
        <v>82</v>
      </c>
      <c r="AR40" s="17">
        <v>11.88</v>
      </c>
      <c r="AS40" s="10">
        <v>0</v>
      </c>
      <c r="AT40" s="17">
        <v>25.78</v>
      </c>
      <c r="AU40" s="17">
        <v>71.08</v>
      </c>
      <c r="AV40" s="17">
        <v>18.399999999999999</v>
      </c>
      <c r="AW40" s="17">
        <v>50.84</v>
      </c>
      <c r="AX40" s="17">
        <v>10.06</v>
      </c>
      <c r="AY40" s="17">
        <v>24.63</v>
      </c>
      <c r="AZ40" s="17">
        <v>30.13</v>
      </c>
      <c r="BA40" s="17">
        <v>19.11</v>
      </c>
      <c r="BB40" s="10">
        <v>0</v>
      </c>
      <c r="BC40" s="17">
        <v>36.880000000000003</v>
      </c>
      <c r="BD40" s="10">
        <v>324</v>
      </c>
      <c r="BE40" s="17">
        <v>26.05</v>
      </c>
      <c r="BF40" s="17">
        <v>16.57</v>
      </c>
      <c r="BG40" s="17">
        <v>124.74</v>
      </c>
      <c r="BH40" s="17">
        <v>58.18</v>
      </c>
      <c r="BI40" s="17">
        <v>79.650000000000006</v>
      </c>
      <c r="BJ40" s="17">
        <v>95.8</v>
      </c>
      <c r="BK40" s="17">
        <v>5.25</v>
      </c>
      <c r="BL40" s="17">
        <v>13.43</v>
      </c>
      <c r="BM40" s="10">
        <v>0</v>
      </c>
      <c r="BN40" s="10">
        <v>0</v>
      </c>
      <c r="BO40" s="17">
        <v>4535.22</v>
      </c>
      <c r="BP40" s="21">
        <v>14302</v>
      </c>
      <c r="BQ40" s="10">
        <v>0</v>
      </c>
      <c r="BR40" s="10">
        <v>0</v>
      </c>
      <c r="BS40" s="10">
        <v>14302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 t="s">
        <v>173</v>
      </c>
      <c r="CB40" s="9">
        <f t="shared" si="0"/>
        <v>0</v>
      </c>
      <c r="CC40" s="21">
        <v>0</v>
      </c>
      <c r="CD40" s="10">
        <v>14302</v>
      </c>
      <c r="CE40" s="17">
        <v>18837.22</v>
      </c>
      <c r="CF40" s="176">
        <f>CE40-'P30 Eurostat'!BX40</f>
        <v>0</v>
      </c>
    </row>
    <row r="41" spans="1:84" ht="15">
      <c r="A41" s="7" t="s">
        <v>129</v>
      </c>
      <c r="B41" s="16">
        <v>6.01</v>
      </c>
      <c r="C41" s="9">
        <v>0</v>
      </c>
      <c r="D41" s="9">
        <v>0</v>
      </c>
      <c r="E41" s="16">
        <v>90.8</v>
      </c>
      <c r="F41" s="16">
        <v>1249.17</v>
      </c>
      <c r="G41" s="16">
        <v>95.52</v>
      </c>
      <c r="H41" s="16">
        <v>110.71</v>
      </c>
      <c r="I41" s="16">
        <v>87.52</v>
      </c>
      <c r="J41" s="16">
        <v>80.180000000000007</v>
      </c>
      <c r="K41" s="16">
        <v>333.01</v>
      </c>
      <c r="L41" s="16">
        <v>425.26</v>
      </c>
      <c r="M41" s="16">
        <v>474.59</v>
      </c>
      <c r="N41" s="16">
        <v>261.33999999999997</v>
      </c>
      <c r="O41" s="16">
        <v>451.88</v>
      </c>
      <c r="P41" s="16">
        <v>274.79000000000002</v>
      </c>
      <c r="Q41" s="16">
        <v>477.35</v>
      </c>
      <c r="R41" s="16">
        <v>236.5</v>
      </c>
      <c r="S41" s="16">
        <v>158.87</v>
      </c>
      <c r="T41" s="16">
        <v>394.38</v>
      </c>
      <c r="U41" s="16">
        <v>538.07000000000005</v>
      </c>
      <c r="V41" s="16">
        <v>824.93</v>
      </c>
      <c r="W41" s="16">
        <v>179.83</v>
      </c>
      <c r="X41" s="16">
        <v>407.13</v>
      </c>
      <c r="Y41" s="16">
        <v>240.79</v>
      </c>
      <c r="Z41" s="16">
        <v>105.41</v>
      </c>
      <c r="AA41" s="16">
        <v>124.36</v>
      </c>
      <c r="AB41" s="16">
        <v>874.15</v>
      </c>
      <c r="AC41" s="16">
        <v>167.76</v>
      </c>
      <c r="AD41" s="16">
        <v>15062.15</v>
      </c>
      <c r="AE41" s="16">
        <v>2822.4</v>
      </c>
      <c r="AF41" s="16">
        <v>608.04999999999995</v>
      </c>
      <c r="AG41" s="16">
        <v>278.42</v>
      </c>
      <c r="AH41" s="16">
        <v>312.14999999999998</v>
      </c>
      <c r="AI41" s="16">
        <v>644.86</v>
      </c>
      <c r="AJ41" s="16">
        <v>37.15</v>
      </c>
      <c r="AK41" s="16">
        <v>280.02999999999997</v>
      </c>
      <c r="AL41" s="16">
        <v>349.86</v>
      </c>
      <c r="AM41" s="16">
        <v>136.82</v>
      </c>
      <c r="AN41" s="16">
        <v>206.44</v>
      </c>
      <c r="AO41" s="16">
        <v>629.54999999999995</v>
      </c>
      <c r="AP41" s="9">
        <v>31</v>
      </c>
      <c r="AQ41" s="9">
        <v>29</v>
      </c>
      <c r="AR41" s="16">
        <v>78.84</v>
      </c>
      <c r="AS41" s="9">
        <v>0</v>
      </c>
      <c r="AT41" s="16">
        <v>386.47</v>
      </c>
      <c r="AU41" s="16">
        <v>947.56</v>
      </c>
      <c r="AV41" s="16">
        <v>414.25</v>
      </c>
      <c r="AW41" s="16">
        <v>139.52000000000001</v>
      </c>
      <c r="AX41" s="16">
        <v>61.52</v>
      </c>
      <c r="AY41" s="16">
        <v>260.66000000000003</v>
      </c>
      <c r="AZ41" s="16">
        <v>96.28</v>
      </c>
      <c r="BA41" s="16">
        <v>69.12</v>
      </c>
      <c r="BB41" s="16">
        <v>63.89</v>
      </c>
      <c r="BC41" s="16">
        <v>738.37</v>
      </c>
      <c r="BD41" s="9">
        <v>0</v>
      </c>
      <c r="BE41" s="16">
        <v>125.3</v>
      </c>
      <c r="BF41" s="16">
        <v>301.76</v>
      </c>
      <c r="BG41" s="16">
        <v>106.68</v>
      </c>
      <c r="BH41" s="16">
        <v>217.03</v>
      </c>
      <c r="BI41" s="9">
        <v>143</v>
      </c>
      <c r="BJ41" s="9">
        <v>0</v>
      </c>
      <c r="BK41" s="16">
        <v>55.22</v>
      </c>
      <c r="BL41" s="16">
        <v>23.55</v>
      </c>
      <c r="BM41" s="9">
        <v>0</v>
      </c>
      <c r="BN41" s="9">
        <v>0</v>
      </c>
      <c r="BO41" s="16">
        <v>34327.18</v>
      </c>
      <c r="BP41" s="21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3929</v>
      </c>
      <c r="BZ41" s="9">
        <v>2656</v>
      </c>
      <c r="CA41" s="9" t="s">
        <v>173</v>
      </c>
      <c r="CB41" s="9">
        <f t="shared" si="0"/>
        <v>0</v>
      </c>
      <c r="CC41" s="21">
        <v>6585</v>
      </c>
      <c r="CD41" s="9">
        <v>6585</v>
      </c>
      <c r="CE41" s="16">
        <v>40912.18</v>
      </c>
      <c r="CF41" s="176">
        <f>CE41-'P30 Eurostat'!BX41</f>
        <v>0</v>
      </c>
    </row>
    <row r="42" spans="1:84" ht="15">
      <c r="A42" s="7" t="s">
        <v>130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21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 t="s">
        <v>173</v>
      </c>
      <c r="CB42" s="9">
        <f t="shared" si="0"/>
        <v>0</v>
      </c>
      <c r="CC42" s="21">
        <v>0</v>
      </c>
      <c r="CD42" s="10">
        <v>0</v>
      </c>
      <c r="CE42" s="10">
        <v>0</v>
      </c>
      <c r="CF42" s="176">
        <f>CE42-'P30 Eurostat'!BX42</f>
        <v>0</v>
      </c>
    </row>
    <row r="43" spans="1:84" s="23" customFormat="1" ht="15">
      <c r="A43" s="20" t="s">
        <v>131</v>
      </c>
      <c r="B43" s="22">
        <v>50.09</v>
      </c>
      <c r="C43" s="22">
        <v>1.97</v>
      </c>
      <c r="D43" s="22">
        <v>4.88</v>
      </c>
      <c r="E43" s="22">
        <v>17.61</v>
      </c>
      <c r="F43" s="22">
        <v>314.77</v>
      </c>
      <c r="G43" s="22">
        <v>36.86</v>
      </c>
      <c r="H43" s="22">
        <v>11.81</v>
      </c>
      <c r="I43" s="22">
        <v>44.7</v>
      </c>
      <c r="J43" s="22">
        <v>23.71</v>
      </c>
      <c r="K43" s="22">
        <v>117.76</v>
      </c>
      <c r="L43" s="22">
        <v>213.55</v>
      </c>
      <c r="M43" s="22">
        <v>76.72</v>
      </c>
      <c r="N43" s="22">
        <v>53.49</v>
      </c>
      <c r="O43" s="22">
        <v>73.5</v>
      </c>
      <c r="P43" s="22">
        <v>35.979999999999997</v>
      </c>
      <c r="Q43" s="22">
        <v>97.23</v>
      </c>
      <c r="R43" s="22">
        <v>67.75</v>
      </c>
      <c r="S43" s="22">
        <v>26.35</v>
      </c>
      <c r="T43" s="22">
        <v>81.709999999999994</v>
      </c>
      <c r="U43" s="22">
        <v>72.150000000000006</v>
      </c>
      <c r="V43" s="22">
        <v>39.200000000000003</v>
      </c>
      <c r="W43" s="22">
        <v>47.24</v>
      </c>
      <c r="X43" s="22">
        <v>69.599999999999994</v>
      </c>
      <c r="Y43" s="22">
        <v>114.72</v>
      </c>
      <c r="Z43" s="22">
        <v>29.06</v>
      </c>
      <c r="AA43" s="22">
        <v>170.15</v>
      </c>
      <c r="AB43" s="22">
        <v>319.29000000000002</v>
      </c>
      <c r="AC43" s="22">
        <v>976.45</v>
      </c>
      <c r="AD43" s="22">
        <v>15511.68</v>
      </c>
      <c r="AE43" s="22">
        <v>5080.07</v>
      </c>
      <c r="AF43" s="22">
        <v>12209.2</v>
      </c>
      <c r="AG43" s="22">
        <v>51.85</v>
      </c>
      <c r="AH43" s="22">
        <v>61.84</v>
      </c>
      <c r="AI43" s="22">
        <v>801.6</v>
      </c>
      <c r="AJ43" s="22">
        <v>37.82</v>
      </c>
      <c r="AK43" s="22">
        <v>132.24</v>
      </c>
      <c r="AL43" s="22">
        <v>76.78</v>
      </c>
      <c r="AM43" s="22">
        <v>662.85</v>
      </c>
      <c r="AN43" s="22">
        <v>279.47000000000003</v>
      </c>
      <c r="AO43" s="22">
        <v>170.72</v>
      </c>
      <c r="AP43" s="21">
        <v>85</v>
      </c>
      <c r="AQ43" s="21">
        <v>73</v>
      </c>
      <c r="AR43" s="22">
        <v>79.92</v>
      </c>
      <c r="AS43" s="21">
        <v>0</v>
      </c>
      <c r="AT43" s="22">
        <v>93.83</v>
      </c>
      <c r="AU43" s="22">
        <v>314.52</v>
      </c>
      <c r="AV43" s="22">
        <v>150.69</v>
      </c>
      <c r="AW43" s="22">
        <v>450.07</v>
      </c>
      <c r="AX43" s="22">
        <v>101.81</v>
      </c>
      <c r="AY43" s="22">
        <v>64.75</v>
      </c>
      <c r="AZ43" s="22">
        <v>119.21</v>
      </c>
      <c r="BA43" s="22">
        <v>37.380000000000003</v>
      </c>
      <c r="BB43" s="22">
        <v>56.94</v>
      </c>
      <c r="BC43" s="22">
        <v>164.75</v>
      </c>
      <c r="BD43" s="21">
        <v>2680</v>
      </c>
      <c r="BE43" s="22">
        <v>1351.95</v>
      </c>
      <c r="BF43" s="22">
        <v>547.13</v>
      </c>
      <c r="BG43" s="22">
        <v>345.7</v>
      </c>
      <c r="BH43" s="22">
        <v>141.25</v>
      </c>
      <c r="BI43" s="22">
        <v>116.78</v>
      </c>
      <c r="BJ43" s="22">
        <v>340.2</v>
      </c>
      <c r="BK43" s="22">
        <v>15.24</v>
      </c>
      <c r="BL43" s="22">
        <v>37.4</v>
      </c>
      <c r="BM43" s="21">
        <v>0</v>
      </c>
      <c r="BN43" s="21">
        <v>0</v>
      </c>
      <c r="BO43" s="22">
        <v>45631.89</v>
      </c>
      <c r="BP43" s="21">
        <v>19404</v>
      </c>
      <c r="BQ43" s="21">
        <v>3257</v>
      </c>
      <c r="BR43" s="21">
        <v>0</v>
      </c>
      <c r="BS43" s="21">
        <v>22661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2">
        <v>5957.7</v>
      </c>
      <c r="BZ43" s="22">
        <v>1802.04</v>
      </c>
      <c r="CA43" s="21" t="s">
        <v>173</v>
      </c>
      <c r="CB43" s="21">
        <f t="shared" si="0"/>
        <v>-1.0000000000218279E-2</v>
      </c>
      <c r="CC43" s="22">
        <v>7759.75</v>
      </c>
      <c r="CD43" s="22">
        <v>30420.75</v>
      </c>
      <c r="CE43" s="22">
        <v>76052.639999999999</v>
      </c>
      <c r="CF43" s="176">
        <f>CE43-'P30 Eurostat'!BX43</f>
        <v>-9.9999999947613105E-3</v>
      </c>
    </row>
    <row r="44" spans="1:84" ht="15">
      <c r="A44" s="7" t="s">
        <v>132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7">
        <v>0.03</v>
      </c>
      <c r="AG44" s="17">
        <v>505.45</v>
      </c>
      <c r="AH44" s="10">
        <v>0</v>
      </c>
      <c r="AI44" s="17">
        <v>4.6900000000000004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1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7">
        <v>511.16</v>
      </c>
      <c r="BP44" s="21">
        <v>453</v>
      </c>
      <c r="BQ44" s="10">
        <v>0</v>
      </c>
      <c r="BR44" s="10">
        <v>0</v>
      </c>
      <c r="BS44" s="10">
        <v>453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7">
        <v>4210.8</v>
      </c>
      <c r="BZ44" s="10">
        <v>11137</v>
      </c>
      <c r="CA44" s="10" t="s">
        <v>173</v>
      </c>
      <c r="CB44" s="9">
        <f t="shared" si="0"/>
        <v>0</v>
      </c>
      <c r="CC44" s="22">
        <v>15347.8</v>
      </c>
      <c r="CD44" s="17">
        <v>15800.8</v>
      </c>
      <c r="CE44" s="17">
        <v>16311.96</v>
      </c>
      <c r="CF44" s="176">
        <f>CE44-'P30 Eurostat'!BX44</f>
        <v>0</v>
      </c>
    </row>
    <row r="45" spans="1:84" ht="15">
      <c r="A45" s="7" t="s">
        <v>60</v>
      </c>
      <c r="B45" s="16">
        <v>6.01</v>
      </c>
      <c r="C45" s="9">
        <v>0</v>
      </c>
      <c r="D45" s="9">
        <v>0</v>
      </c>
      <c r="E45" s="16">
        <v>3.74</v>
      </c>
      <c r="F45" s="16">
        <v>145.85</v>
      </c>
      <c r="G45" s="16">
        <v>17.41</v>
      </c>
      <c r="H45" s="16">
        <v>5.07</v>
      </c>
      <c r="I45" s="16">
        <v>9.5299999999999994</v>
      </c>
      <c r="J45" s="16">
        <v>5.07</v>
      </c>
      <c r="K45" s="16">
        <v>30.8</v>
      </c>
      <c r="L45" s="16">
        <v>79.3</v>
      </c>
      <c r="M45" s="16">
        <v>38.58</v>
      </c>
      <c r="N45" s="16">
        <v>19.18</v>
      </c>
      <c r="O45" s="16">
        <v>29.75</v>
      </c>
      <c r="P45" s="16">
        <v>17.22</v>
      </c>
      <c r="Q45" s="16">
        <v>27.82</v>
      </c>
      <c r="R45" s="16">
        <v>12.63</v>
      </c>
      <c r="S45" s="16">
        <v>20.420000000000002</v>
      </c>
      <c r="T45" s="16">
        <v>21.19</v>
      </c>
      <c r="U45" s="16">
        <v>39.619999999999997</v>
      </c>
      <c r="V45" s="16">
        <v>51.79</v>
      </c>
      <c r="W45" s="16">
        <v>12.39</v>
      </c>
      <c r="X45" s="16">
        <v>14.37</v>
      </c>
      <c r="Y45" s="16">
        <v>34.270000000000003</v>
      </c>
      <c r="Z45" s="16">
        <v>2.88</v>
      </c>
      <c r="AA45" s="16">
        <v>20.82</v>
      </c>
      <c r="AB45" s="16">
        <v>122.94</v>
      </c>
      <c r="AC45" s="16">
        <v>47.87</v>
      </c>
      <c r="AD45" s="16">
        <v>325.73</v>
      </c>
      <c r="AE45" s="16">
        <v>310.27</v>
      </c>
      <c r="AF45" s="16">
        <v>37.44</v>
      </c>
      <c r="AG45" s="16">
        <v>42.4</v>
      </c>
      <c r="AH45" s="16">
        <v>1409.8</v>
      </c>
      <c r="AI45" s="16">
        <v>296.33</v>
      </c>
      <c r="AJ45" s="16">
        <v>14.96</v>
      </c>
      <c r="AK45" s="16">
        <v>141.51</v>
      </c>
      <c r="AL45" s="16">
        <v>22.82</v>
      </c>
      <c r="AM45" s="16">
        <v>31.55</v>
      </c>
      <c r="AN45" s="16">
        <v>33.619999999999997</v>
      </c>
      <c r="AO45" s="16">
        <v>132.01</v>
      </c>
      <c r="AP45" s="9">
        <v>388</v>
      </c>
      <c r="AQ45" s="9">
        <v>257</v>
      </c>
      <c r="AR45" s="16">
        <v>520.53</v>
      </c>
      <c r="AS45" s="9">
        <v>0</v>
      </c>
      <c r="AT45" s="16">
        <v>40.93</v>
      </c>
      <c r="AU45" s="16">
        <v>316.17</v>
      </c>
      <c r="AV45" s="16">
        <v>118.01</v>
      </c>
      <c r="AW45" s="16">
        <v>230.43</v>
      </c>
      <c r="AX45" s="16">
        <v>88.12</v>
      </c>
      <c r="AY45" s="16">
        <v>49.55</v>
      </c>
      <c r="AZ45" s="16">
        <v>118.45</v>
      </c>
      <c r="BA45" s="16">
        <v>25.91</v>
      </c>
      <c r="BB45" s="16">
        <v>105.46</v>
      </c>
      <c r="BC45" s="16">
        <v>158.99</v>
      </c>
      <c r="BD45" s="9">
        <v>181</v>
      </c>
      <c r="BE45" s="16">
        <v>85.8</v>
      </c>
      <c r="BF45" s="16">
        <v>117.17</v>
      </c>
      <c r="BG45" s="16">
        <v>41.03</v>
      </c>
      <c r="BH45" s="16">
        <v>55.15</v>
      </c>
      <c r="BI45" s="16">
        <v>53.31</v>
      </c>
      <c r="BJ45" s="16">
        <v>64.38</v>
      </c>
      <c r="BK45" s="16">
        <v>3.41</v>
      </c>
      <c r="BL45" s="16">
        <v>27.15</v>
      </c>
      <c r="BM45" s="9">
        <v>0</v>
      </c>
      <c r="BN45" s="9">
        <v>0</v>
      </c>
      <c r="BO45" s="16">
        <v>6680.9</v>
      </c>
      <c r="BP45" s="21">
        <v>10806</v>
      </c>
      <c r="BQ45" s="9">
        <v>8</v>
      </c>
      <c r="BR45" s="9">
        <v>0</v>
      </c>
      <c r="BS45" s="9">
        <v>10814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16">
        <v>5442.05</v>
      </c>
      <c r="BZ45" s="16">
        <v>4283.7</v>
      </c>
      <c r="CA45" s="9" t="s">
        <v>173</v>
      </c>
      <c r="CB45" s="9">
        <f t="shared" si="0"/>
        <v>0</v>
      </c>
      <c r="CC45" s="22">
        <v>9725.75</v>
      </c>
      <c r="CD45" s="16">
        <v>20539.75</v>
      </c>
      <c r="CE45" s="16">
        <v>27220.65</v>
      </c>
      <c r="CF45" s="176">
        <f>CE45-'P30 Eurostat'!BX45</f>
        <v>0</v>
      </c>
    </row>
    <row r="46" spans="1:84" ht="15">
      <c r="A46" s="7" t="s">
        <v>61</v>
      </c>
      <c r="B46" s="10">
        <v>0</v>
      </c>
      <c r="C46" s="17">
        <v>0.66</v>
      </c>
      <c r="D46" s="17">
        <v>5.28</v>
      </c>
      <c r="E46" s="17">
        <v>112.23</v>
      </c>
      <c r="F46" s="17">
        <v>2455.83</v>
      </c>
      <c r="G46" s="17">
        <v>181.07</v>
      </c>
      <c r="H46" s="17">
        <v>196.4</v>
      </c>
      <c r="I46" s="17">
        <v>434.01</v>
      </c>
      <c r="J46" s="17">
        <v>201.98</v>
      </c>
      <c r="K46" s="17">
        <v>675.78</v>
      </c>
      <c r="L46" s="17">
        <v>772.08</v>
      </c>
      <c r="M46" s="17">
        <v>269.05</v>
      </c>
      <c r="N46" s="17">
        <v>263.76</v>
      </c>
      <c r="O46" s="17">
        <v>678.46</v>
      </c>
      <c r="P46" s="17">
        <v>730.69</v>
      </c>
      <c r="Q46" s="17">
        <v>576.14</v>
      </c>
      <c r="R46" s="17">
        <v>264.66000000000003</v>
      </c>
      <c r="S46" s="17">
        <v>203.68</v>
      </c>
      <c r="T46" s="17">
        <v>421.83</v>
      </c>
      <c r="U46" s="17">
        <v>674.73</v>
      </c>
      <c r="V46" s="17">
        <v>569.53</v>
      </c>
      <c r="W46" s="17">
        <v>147.03</v>
      </c>
      <c r="X46" s="17">
        <v>384.17</v>
      </c>
      <c r="Y46" s="17">
        <v>315.83999999999997</v>
      </c>
      <c r="Z46" s="17">
        <v>109.07</v>
      </c>
      <c r="AA46" s="17">
        <v>222.75</v>
      </c>
      <c r="AB46" s="17">
        <v>2326.16</v>
      </c>
      <c r="AC46" s="17">
        <v>833.56</v>
      </c>
      <c r="AD46" s="17">
        <v>8010.99</v>
      </c>
      <c r="AE46" s="17">
        <v>2267.7600000000002</v>
      </c>
      <c r="AF46" s="17">
        <v>8461.91</v>
      </c>
      <c r="AG46" s="17">
        <v>4121.34</v>
      </c>
      <c r="AH46" s="17">
        <v>903.3</v>
      </c>
      <c r="AI46" s="17">
        <v>11923.71</v>
      </c>
      <c r="AJ46" s="17">
        <v>31.68</v>
      </c>
      <c r="AK46" s="17">
        <v>1189.33</v>
      </c>
      <c r="AL46" s="17">
        <v>614.59</v>
      </c>
      <c r="AM46" s="17">
        <v>290.89</v>
      </c>
      <c r="AN46" s="17">
        <v>258.49</v>
      </c>
      <c r="AO46" s="17">
        <v>716.98</v>
      </c>
      <c r="AP46" s="10">
        <v>76</v>
      </c>
      <c r="AQ46" s="10">
        <v>115</v>
      </c>
      <c r="AR46" s="10">
        <v>27</v>
      </c>
      <c r="AS46" s="10">
        <v>0</v>
      </c>
      <c r="AT46" s="17">
        <v>823.62</v>
      </c>
      <c r="AU46" s="17">
        <v>1628.58</v>
      </c>
      <c r="AV46" s="17">
        <v>653.73</v>
      </c>
      <c r="AW46" s="17">
        <v>307.38</v>
      </c>
      <c r="AX46" s="17">
        <v>123.68</v>
      </c>
      <c r="AY46" s="17">
        <v>296.33999999999997</v>
      </c>
      <c r="AZ46" s="17">
        <v>653.82000000000005</v>
      </c>
      <c r="BA46" s="17">
        <v>159.37</v>
      </c>
      <c r="BB46" s="17">
        <v>337.93</v>
      </c>
      <c r="BC46" s="17">
        <v>1106.51</v>
      </c>
      <c r="BD46" s="10">
        <v>525</v>
      </c>
      <c r="BE46" s="17">
        <v>230.63</v>
      </c>
      <c r="BF46" s="17">
        <v>263.45999999999998</v>
      </c>
      <c r="BG46" s="17">
        <v>49.08</v>
      </c>
      <c r="BH46" s="17">
        <v>328.33</v>
      </c>
      <c r="BI46" s="17">
        <v>264.58999999999997</v>
      </c>
      <c r="BJ46" s="17">
        <v>8.2200000000000006</v>
      </c>
      <c r="BK46" s="17">
        <v>92.87</v>
      </c>
      <c r="BL46" s="17">
        <v>62.97</v>
      </c>
      <c r="BM46" s="10">
        <v>0</v>
      </c>
      <c r="BN46" s="10">
        <v>0</v>
      </c>
      <c r="BO46" s="17">
        <v>60951.5</v>
      </c>
      <c r="BP46" s="21">
        <v>8975</v>
      </c>
      <c r="BQ46" s="10">
        <v>0</v>
      </c>
      <c r="BR46" s="10">
        <v>0</v>
      </c>
      <c r="BS46" s="10">
        <v>8975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2132</v>
      </c>
      <c r="BZ46" s="10">
        <v>2591</v>
      </c>
      <c r="CA46" s="10" t="s">
        <v>173</v>
      </c>
      <c r="CB46" s="9">
        <f t="shared" si="0"/>
        <v>0</v>
      </c>
      <c r="CC46" s="21">
        <v>4723</v>
      </c>
      <c r="CD46" s="10">
        <v>13698</v>
      </c>
      <c r="CE46" s="17">
        <v>74649.5</v>
      </c>
      <c r="CF46" s="176">
        <f>CE46-'P30 Eurostat'!BX46</f>
        <v>9.9999999947613105E-3</v>
      </c>
    </row>
    <row r="47" spans="1:84" ht="15">
      <c r="A47" s="7" t="s">
        <v>133</v>
      </c>
      <c r="B47" s="16">
        <v>11.01</v>
      </c>
      <c r="C47" s="16">
        <v>3.65</v>
      </c>
      <c r="D47" s="9">
        <v>0</v>
      </c>
      <c r="E47" s="16">
        <v>1.68</v>
      </c>
      <c r="F47" s="16">
        <v>66.42</v>
      </c>
      <c r="G47" s="16">
        <v>8.84</v>
      </c>
      <c r="H47" s="16">
        <v>2.42</v>
      </c>
      <c r="I47" s="16">
        <v>9.18</v>
      </c>
      <c r="J47" s="16">
        <v>13.13</v>
      </c>
      <c r="K47" s="16">
        <v>6.37</v>
      </c>
      <c r="L47" s="16">
        <v>112.65</v>
      </c>
      <c r="M47" s="16">
        <v>15.16</v>
      </c>
      <c r="N47" s="16">
        <v>7.17</v>
      </c>
      <c r="O47" s="16">
        <v>12.05</v>
      </c>
      <c r="P47" s="16">
        <v>9.4</v>
      </c>
      <c r="Q47" s="16">
        <v>15.47</v>
      </c>
      <c r="R47" s="16">
        <v>12.54</v>
      </c>
      <c r="S47" s="16">
        <v>8.7799999999999994</v>
      </c>
      <c r="T47" s="16">
        <v>18.28</v>
      </c>
      <c r="U47" s="16">
        <v>22.09</v>
      </c>
      <c r="V47" s="16">
        <v>22.72</v>
      </c>
      <c r="W47" s="16">
        <v>8.56</v>
      </c>
      <c r="X47" s="16">
        <v>16.46</v>
      </c>
      <c r="Y47" s="16">
        <v>67.5</v>
      </c>
      <c r="Z47" s="16">
        <v>5.19</v>
      </c>
      <c r="AA47" s="16">
        <v>18.649999999999999</v>
      </c>
      <c r="AB47" s="16">
        <v>108.48</v>
      </c>
      <c r="AC47" s="16">
        <v>127.6</v>
      </c>
      <c r="AD47" s="16">
        <v>806.06</v>
      </c>
      <c r="AE47" s="16">
        <v>537.84</v>
      </c>
      <c r="AF47" s="16">
        <v>38.6</v>
      </c>
      <c r="AG47" s="16">
        <v>43.06</v>
      </c>
      <c r="AH47" s="16">
        <v>44.94</v>
      </c>
      <c r="AI47" s="16">
        <v>51.62</v>
      </c>
      <c r="AJ47" s="16">
        <v>907.3</v>
      </c>
      <c r="AK47" s="16">
        <v>115.56</v>
      </c>
      <c r="AL47" s="16">
        <v>78.5</v>
      </c>
      <c r="AM47" s="16">
        <v>139.18</v>
      </c>
      <c r="AN47" s="16">
        <v>697.76</v>
      </c>
      <c r="AO47" s="16">
        <v>406.35</v>
      </c>
      <c r="AP47" s="9">
        <v>571</v>
      </c>
      <c r="AQ47" s="9">
        <v>72</v>
      </c>
      <c r="AR47" s="16">
        <v>265.66000000000003</v>
      </c>
      <c r="AS47" s="9">
        <v>0</v>
      </c>
      <c r="AT47" s="16">
        <v>55.61</v>
      </c>
      <c r="AU47" s="16">
        <v>810.39</v>
      </c>
      <c r="AV47" s="16">
        <v>204.37</v>
      </c>
      <c r="AW47" s="16">
        <v>151.63</v>
      </c>
      <c r="AX47" s="16">
        <v>55.36</v>
      </c>
      <c r="AY47" s="16">
        <v>68.84</v>
      </c>
      <c r="AZ47" s="16">
        <v>213.7</v>
      </c>
      <c r="BA47" s="16">
        <v>33.56</v>
      </c>
      <c r="BB47" s="16">
        <v>27.68</v>
      </c>
      <c r="BC47" s="16">
        <v>295.39</v>
      </c>
      <c r="BD47" s="9">
        <v>2031</v>
      </c>
      <c r="BE47" s="16">
        <v>230.74</v>
      </c>
      <c r="BF47" s="16">
        <v>132.31</v>
      </c>
      <c r="BG47" s="16">
        <v>101.84</v>
      </c>
      <c r="BH47" s="16">
        <v>101.78</v>
      </c>
      <c r="BI47" s="16">
        <v>102.44</v>
      </c>
      <c r="BJ47" s="16">
        <v>110.8</v>
      </c>
      <c r="BK47" s="16">
        <v>3.4</v>
      </c>
      <c r="BL47" s="9">
        <v>51</v>
      </c>
      <c r="BM47" s="9">
        <v>0</v>
      </c>
      <c r="BN47" s="9">
        <v>0</v>
      </c>
      <c r="BO47" s="16">
        <v>10288.69</v>
      </c>
      <c r="BP47" s="21">
        <v>1477</v>
      </c>
      <c r="BQ47" s="9">
        <v>0</v>
      </c>
      <c r="BR47" s="9">
        <v>0</v>
      </c>
      <c r="BS47" s="9">
        <v>1477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2277</v>
      </c>
      <c r="BZ47" s="9">
        <v>143</v>
      </c>
      <c r="CA47" s="9" t="s">
        <v>173</v>
      </c>
      <c r="CB47" s="9">
        <f t="shared" si="0"/>
        <v>0</v>
      </c>
      <c r="CC47" s="21">
        <v>2420</v>
      </c>
      <c r="CD47" s="9">
        <v>3897</v>
      </c>
      <c r="CE47" s="16">
        <v>14185.69</v>
      </c>
      <c r="CF47" s="176">
        <f>CE47-'P30 Eurostat'!BX47</f>
        <v>0</v>
      </c>
    </row>
    <row r="48" spans="1:84" ht="15">
      <c r="A48" s="7" t="s">
        <v>134</v>
      </c>
      <c r="B48" s="17">
        <v>36.159999999999997</v>
      </c>
      <c r="C48" s="17">
        <v>1.61</v>
      </c>
      <c r="D48" s="10">
        <v>0</v>
      </c>
      <c r="E48" s="17">
        <v>53.65</v>
      </c>
      <c r="F48" s="17">
        <v>454.43</v>
      </c>
      <c r="G48" s="17">
        <v>37.51</v>
      </c>
      <c r="H48" s="17">
        <v>39.54</v>
      </c>
      <c r="I48" s="17">
        <v>43.02</v>
      </c>
      <c r="J48" s="17">
        <v>24.04</v>
      </c>
      <c r="K48" s="17">
        <v>98.86</v>
      </c>
      <c r="L48" s="17">
        <v>232.62</v>
      </c>
      <c r="M48" s="17">
        <v>129.56</v>
      </c>
      <c r="N48" s="17">
        <v>102.82</v>
      </c>
      <c r="O48" s="17">
        <v>119.76</v>
      </c>
      <c r="P48" s="17">
        <v>152.63999999999999</v>
      </c>
      <c r="Q48" s="17">
        <v>181.47</v>
      </c>
      <c r="R48" s="17">
        <v>84.16</v>
      </c>
      <c r="S48" s="17">
        <v>61.49</v>
      </c>
      <c r="T48" s="17">
        <v>145.25</v>
      </c>
      <c r="U48" s="17">
        <v>145.72</v>
      </c>
      <c r="V48" s="17">
        <v>253.16</v>
      </c>
      <c r="W48" s="17">
        <v>67.459999999999994</v>
      </c>
      <c r="X48" s="17">
        <v>135.25</v>
      </c>
      <c r="Y48" s="17">
        <v>181.98</v>
      </c>
      <c r="Z48" s="17">
        <v>39.049999999999997</v>
      </c>
      <c r="AA48" s="17">
        <v>129.80000000000001</v>
      </c>
      <c r="AB48" s="17">
        <v>394.68</v>
      </c>
      <c r="AC48" s="17">
        <v>244.51</v>
      </c>
      <c r="AD48" s="17">
        <v>4769.58</v>
      </c>
      <c r="AE48" s="17">
        <v>3002.55</v>
      </c>
      <c r="AF48" s="17">
        <v>800.41</v>
      </c>
      <c r="AG48" s="17">
        <v>468.5</v>
      </c>
      <c r="AH48" s="17">
        <v>151.47999999999999</v>
      </c>
      <c r="AI48" s="17">
        <v>387.95</v>
      </c>
      <c r="AJ48" s="17">
        <v>76.819999999999993</v>
      </c>
      <c r="AK48" s="17">
        <v>1722.23</v>
      </c>
      <c r="AL48" s="17">
        <v>146.36000000000001</v>
      </c>
      <c r="AM48" s="17">
        <v>489.31</v>
      </c>
      <c r="AN48" s="17">
        <v>375.8</v>
      </c>
      <c r="AO48" s="17">
        <v>1023.37</v>
      </c>
      <c r="AP48" s="10">
        <v>513</v>
      </c>
      <c r="AQ48" s="10">
        <v>185</v>
      </c>
      <c r="AR48" s="17">
        <v>344.5</v>
      </c>
      <c r="AS48" s="10">
        <v>0</v>
      </c>
      <c r="AT48" s="17">
        <v>628.51</v>
      </c>
      <c r="AU48" s="17">
        <v>2023.33</v>
      </c>
      <c r="AV48" s="17">
        <v>679.77</v>
      </c>
      <c r="AW48" s="17">
        <v>535.58000000000004</v>
      </c>
      <c r="AX48" s="17">
        <v>180.83</v>
      </c>
      <c r="AY48" s="17">
        <v>236.76</v>
      </c>
      <c r="AZ48" s="17">
        <v>939.34</v>
      </c>
      <c r="BA48" s="17">
        <v>94.68</v>
      </c>
      <c r="BB48" s="10">
        <v>150</v>
      </c>
      <c r="BC48" s="17">
        <v>1483.79</v>
      </c>
      <c r="BD48" s="10">
        <v>487</v>
      </c>
      <c r="BE48" s="17">
        <v>799.3</v>
      </c>
      <c r="BF48" s="17">
        <v>481.61</v>
      </c>
      <c r="BG48" s="17">
        <v>2330.77</v>
      </c>
      <c r="BH48" s="17">
        <v>282.38</v>
      </c>
      <c r="BI48" s="17">
        <v>435.11</v>
      </c>
      <c r="BJ48" s="17">
        <v>113.04</v>
      </c>
      <c r="BK48" s="17">
        <v>32.36</v>
      </c>
      <c r="BL48" s="17">
        <v>121.09</v>
      </c>
      <c r="BM48" s="10">
        <v>0</v>
      </c>
      <c r="BN48" s="10">
        <v>0</v>
      </c>
      <c r="BO48" s="17">
        <v>30082.26</v>
      </c>
      <c r="BP48" s="21">
        <v>86009</v>
      </c>
      <c r="BQ48" s="10">
        <v>786</v>
      </c>
      <c r="BR48" s="10">
        <v>0</v>
      </c>
      <c r="BS48" s="10">
        <v>86795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 t="s">
        <v>173</v>
      </c>
      <c r="CB48" s="9">
        <f t="shared" si="0"/>
        <v>0</v>
      </c>
      <c r="CC48" s="21">
        <v>0</v>
      </c>
      <c r="CD48" s="10">
        <v>86795</v>
      </c>
      <c r="CE48" s="17">
        <v>116877.26</v>
      </c>
      <c r="CF48" s="176">
        <f>CE48-'P30 Eurostat'!BX48</f>
        <v>0</v>
      </c>
    </row>
    <row r="49" spans="1:84" ht="15">
      <c r="A49" s="7" t="s">
        <v>64</v>
      </c>
      <c r="B49" s="16">
        <v>170.19</v>
      </c>
      <c r="C49" s="9">
        <v>0</v>
      </c>
      <c r="D49" s="16">
        <v>0.75</v>
      </c>
      <c r="E49" s="16">
        <v>0.01</v>
      </c>
      <c r="F49" s="16">
        <v>0.86</v>
      </c>
      <c r="G49" s="16">
        <v>0.11</v>
      </c>
      <c r="H49" s="16">
        <v>0.04</v>
      </c>
      <c r="I49" s="16">
        <v>0.06</v>
      </c>
      <c r="J49" s="16">
        <v>0.02</v>
      </c>
      <c r="K49" s="16">
        <v>1.58</v>
      </c>
      <c r="L49" s="16">
        <v>1.33</v>
      </c>
      <c r="M49" s="16">
        <v>0.14000000000000001</v>
      </c>
      <c r="N49" s="16">
        <v>0.13</v>
      </c>
      <c r="O49" s="16">
        <v>7.0000000000000007E-2</v>
      </c>
      <c r="P49" s="16">
        <v>0.08</v>
      </c>
      <c r="Q49" s="16">
        <v>0.14000000000000001</v>
      </c>
      <c r="R49" s="16">
        <v>0.16</v>
      </c>
      <c r="S49" s="16">
        <v>0.08</v>
      </c>
      <c r="T49" s="16">
        <v>0.17</v>
      </c>
      <c r="U49" s="16">
        <v>0.17</v>
      </c>
      <c r="V49" s="16">
        <v>0.36</v>
      </c>
      <c r="W49" s="16">
        <v>7.0000000000000007E-2</v>
      </c>
      <c r="X49" s="16">
        <v>0.12</v>
      </c>
      <c r="Y49" s="16">
        <v>0.52</v>
      </c>
      <c r="Z49" s="16">
        <v>9.24</v>
      </c>
      <c r="AA49" s="9">
        <v>11</v>
      </c>
      <c r="AB49" s="16">
        <v>1.02</v>
      </c>
      <c r="AC49" s="9">
        <v>0</v>
      </c>
      <c r="AD49" s="16">
        <v>2.91</v>
      </c>
      <c r="AE49" s="16">
        <v>2.4700000000000002</v>
      </c>
      <c r="AF49" s="16">
        <v>0.23</v>
      </c>
      <c r="AG49" s="16">
        <v>0.2</v>
      </c>
      <c r="AH49" s="16">
        <v>0.18</v>
      </c>
      <c r="AI49" s="16">
        <v>6.99</v>
      </c>
      <c r="AJ49" s="16">
        <v>0.12</v>
      </c>
      <c r="AK49" s="16">
        <v>0.32</v>
      </c>
      <c r="AL49" s="16">
        <v>646.32000000000005</v>
      </c>
      <c r="AM49" s="16">
        <v>2.37</v>
      </c>
      <c r="AN49" s="16">
        <v>1.7</v>
      </c>
      <c r="AO49" s="16">
        <v>5.36</v>
      </c>
      <c r="AP49" s="9">
        <v>2156</v>
      </c>
      <c r="AQ49" s="9">
        <v>641</v>
      </c>
      <c r="AR49" s="16">
        <v>1408.24</v>
      </c>
      <c r="AS49" s="9">
        <v>0</v>
      </c>
      <c r="AT49" s="16">
        <v>7.55</v>
      </c>
      <c r="AU49" s="16">
        <v>4.16</v>
      </c>
      <c r="AV49" s="16">
        <v>1.78</v>
      </c>
      <c r="AW49" s="16">
        <v>305.35000000000002</v>
      </c>
      <c r="AX49" s="16">
        <v>0.18</v>
      </c>
      <c r="AY49" s="16">
        <v>0.39</v>
      </c>
      <c r="AZ49" s="16">
        <v>7.74</v>
      </c>
      <c r="BA49" s="16">
        <v>0.09</v>
      </c>
      <c r="BB49" s="16">
        <v>0.08</v>
      </c>
      <c r="BC49" s="16">
        <v>2.25</v>
      </c>
      <c r="BD49" s="9">
        <v>1475</v>
      </c>
      <c r="BE49" s="16">
        <v>662.24</v>
      </c>
      <c r="BF49" s="16">
        <v>204.35</v>
      </c>
      <c r="BG49" s="16">
        <v>205.12</v>
      </c>
      <c r="BH49" s="16">
        <v>497.33</v>
      </c>
      <c r="BI49" s="16">
        <v>370.11</v>
      </c>
      <c r="BJ49" s="16">
        <v>323.14</v>
      </c>
      <c r="BK49" s="16">
        <v>7.0000000000000007E-2</v>
      </c>
      <c r="BL49" s="16">
        <v>0.19</v>
      </c>
      <c r="BM49" s="9">
        <v>0</v>
      </c>
      <c r="BN49" s="9">
        <v>0</v>
      </c>
      <c r="BO49" s="16">
        <v>9139.9</v>
      </c>
      <c r="BP49" s="21">
        <v>12879</v>
      </c>
      <c r="BQ49" s="9">
        <v>0</v>
      </c>
      <c r="BR49" s="9">
        <v>0</v>
      </c>
      <c r="BS49" s="9">
        <v>12879</v>
      </c>
      <c r="BT49" s="9">
        <v>13053</v>
      </c>
      <c r="BU49" s="9">
        <v>0</v>
      </c>
      <c r="BV49" s="9">
        <v>23</v>
      </c>
      <c r="BW49" s="9">
        <v>23</v>
      </c>
      <c r="BX49" s="9">
        <v>13076</v>
      </c>
      <c r="BY49" s="9">
        <v>806</v>
      </c>
      <c r="BZ49" s="9">
        <v>661</v>
      </c>
      <c r="CA49" s="9" t="s">
        <v>173</v>
      </c>
      <c r="CB49" s="9">
        <f t="shared" si="0"/>
        <v>0</v>
      </c>
      <c r="CC49" s="21">
        <v>1467</v>
      </c>
      <c r="CD49" s="9">
        <v>27422</v>
      </c>
      <c r="CE49" s="16">
        <v>36561.9</v>
      </c>
      <c r="CF49" s="176">
        <f>CE49-'P30 Eurostat'!BX49</f>
        <v>0</v>
      </c>
    </row>
    <row r="50" spans="1:84" ht="15">
      <c r="A50" s="7" t="s">
        <v>135</v>
      </c>
      <c r="B50" s="10">
        <v>0</v>
      </c>
      <c r="C50" s="17">
        <v>1.01</v>
      </c>
      <c r="D50" s="17">
        <v>5.19</v>
      </c>
      <c r="E50" s="10">
        <v>0</v>
      </c>
      <c r="F50" s="17">
        <v>210.19</v>
      </c>
      <c r="G50" s="17">
        <v>16.89</v>
      </c>
      <c r="H50" s="17">
        <v>11.91</v>
      </c>
      <c r="I50" s="17">
        <v>15.78</v>
      </c>
      <c r="J50" s="17">
        <v>10.77</v>
      </c>
      <c r="K50" s="17">
        <v>23.69</v>
      </c>
      <c r="L50" s="17">
        <v>86.79</v>
      </c>
      <c r="M50" s="17">
        <v>41.31</v>
      </c>
      <c r="N50" s="17">
        <v>22.83</v>
      </c>
      <c r="O50" s="17">
        <v>22.85</v>
      </c>
      <c r="P50" s="17">
        <v>26.08</v>
      </c>
      <c r="Q50" s="17">
        <v>43.89</v>
      </c>
      <c r="R50" s="17">
        <v>58.39</v>
      </c>
      <c r="S50" s="17">
        <v>24.94</v>
      </c>
      <c r="T50" s="17">
        <v>43.43</v>
      </c>
      <c r="U50" s="17">
        <v>38.22</v>
      </c>
      <c r="V50" s="17">
        <v>122.62</v>
      </c>
      <c r="W50" s="17">
        <v>26.48</v>
      </c>
      <c r="X50" s="17">
        <v>25.69</v>
      </c>
      <c r="Y50" s="17">
        <v>166.89</v>
      </c>
      <c r="Z50" s="17">
        <v>34.31</v>
      </c>
      <c r="AA50" s="17">
        <v>22.47</v>
      </c>
      <c r="AB50" s="17">
        <v>275.82</v>
      </c>
      <c r="AC50" s="17">
        <v>150.99</v>
      </c>
      <c r="AD50" s="17">
        <v>980.25</v>
      </c>
      <c r="AE50" s="17">
        <v>856.55</v>
      </c>
      <c r="AF50" s="17">
        <v>82.03</v>
      </c>
      <c r="AG50" s="17">
        <v>64.59</v>
      </c>
      <c r="AH50" s="17">
        <v>63.36</v>
      </c>
      <c r="AI50" s="17">
        <v>178.32</v>
      </c>
      <c r="AJ50" s="17">
        <v>39.200000000000003</v>
      </c>
      <c r="AK50" s="17">
        <v>132.83000000000001</v>
      </c>
      <c r="AL50" s="17">
        <v>1658.75</v>
      </c>
      <c r="AM50" s="17">
        <v>1563.77</v>
      </c>
      <c r="AN50" s="17">
        <v>751.15</v>
      </c>
      <c r="AO50" s="17">
        <v>2082.58</v>
      </c>
      <c r="AP50" s="10">
        <v>89</v>
      </c>
      <c r="AQ50" s="10">
        <v>19</v>
      </c>
      <c r="AR50" s="17">
        <v>65.88</v>
      </c>
      <c r="AS50" s="10">
        <v>0</v>
      </c>
      <c r="AT50" s="17">
        <v>340.86</v>
      </c>
      <c r="AU50" s="17">
        <v>2257.2399999999998</v>
      </c>
      <c r="AV50" s="17">
        <v>832.19</v>
      </c>
      <c r="AW50" s="17">
        <v>658.44</v>
      </c>
      <c r="AX50" s="17">
        <v>937.44</v>
      </c>
      <c r="AY50" s="17">
        <v>140.75</v>
      </c>
      <c r="AZ50" s="17">
        <v>691.87</v>
      </c>
      <c r="BA50" s="17">
        <v>48.44</v>
      </c>
      <c r="BB50" s="17">
        <v>33.58</v>
      </c>
      <c r="BC50" s="17">
        <v>1056.79</v>
      </c>
      <c r="BD50" s="10">
        <v>96</v>
      </c>
      <c r="BE50" s="17">
        <v>171.35</v>
      </c>
      <c r="BF50" s="17">
        <v>181.67</v>
      </c>
      <c r="BG50" s="17">
        <v>49.51</v>
      </c>
      <c r="BH50" s="17">
        <v>113.3</v>
      </c>
      <c r="BI50" s="17">
        <v>75.06</v>
      </c>
      <c r="BJ50" s="17">
        <v>69.849999999999994</v>
      </c>
      <c r="BK50" s="17">
        <v>24.33</v>
      </c>
      <c r="BL50" s="17">
        <v>97.7</v>
      </c>
      <c r="BM50" s="10">
        <v>0</v>
      </c>
      <c r="BN50" s="10">
        <v>0</v>
      </c>
      <c r="BO50" s="17">
        <v>18033.05</v>
      </c>
      <c r="BP50" s="21">
        <v>3221</v>
      </c>
      <c r="BQ50" s="10">
        <v>3840</v>
      </c>
      <c r="BR50" s="10">
        <v>0</v>
      </c>
      <c r="BS50" s="10">
        <v>7061</v>
      </c>
      <c r="BT50" s="10">
        <v>3783</v>
      </c>
      <c r="BU50" s="10">
        <v>0</v>
      </c>
      <c r="BV50" s="10">
        <v>-24</v>
      </c>
      <c r="BW50" s="10">
        <v>-24</v>
      </c>
      <c r="BX50" s="10">
        <v>3759</v>
      </c>
      <c r="BY50" s="10">
        <v>1357</v>
      </c>
      <c r="BZ50" s="10">
        <v>2121</v>
      </c>
      <c r="CA50" s="10" t="s">
        <v>173</v>
      </c>
      <c r="CB50" s="9">
        <f t="shared" si="0"/>
        <v>0</v>
      </c>
      <c r="CC50" s="21">
        <v>3478</v>
      </c>
      <c r="CD50" s="10">
        <v>14298</v>
      </c>
      <c r="CE50" s="17">
        <v>32331.05</v>
      </c>
      <c r="CF50" s="176">
        <f>CE50-'P30 Eurostat'!BX50</f>
        <v>0</v>
      </c>
    </row>
    <row r="51" spans="1:84" ht="15">
      <c r="A51" s="7" t="s">
        <v>136</v>
      </c>
      <c r="B51" s="16">
        <v>33.06</v>
      </c>
      <c r="C51" s="16">
        <v>5.19</v>
      </c>
      <c r="D51" s="16">
        <v>0.88</v>
      </c>
      <c r="E51" s="16">
        <v>7.15</v>
      </c>
      <c r="F51" s="16">
        <v>228.38</v>
      </c>
      <c r="G51" s="16">
        <v>38.090000000000003</v>
      </c>
      <c r="H51" s="16">
        <v>10.14</v>
      </c>
      <c r="I51" s="16">
        <v>26.31</v>
      </c>
      <c r="J51" s="16">
        <v>34.33</v>
      </c>
      <c r="K51" s="16">
        <v>62.85</v>
      </c>
      <c r="L51" s="16">
        <v>125.04</v>
      </c>
      <c r="M51" s="16">
        <v>77.209999999999994</v>
      </c>
      <c r="N51" s="16">
        <v>28.33</v>
      </c>
      <c r="O51" s="16">
        <v>41.88</v>
      </c>
      <c r="P51" s="16">
        <v>32.549999999999997</v>
      </c>
      <c r="Q51" s="16">
        <v>70.72</v>
      </c>
      <c r="R51" s="16">
        <v>50.61</v>
      </c>
      <c r="S51" s="16">
        <v>55.89</v>
      </c>
      <c r="T51" s="16">
        <v>111.29</v>
      </c>
      <c r="U51" s="16">
        <v>76.55</v>
      </c>
      <c r="V51" s="16">
        <v>127.76</v>
      </c>
      <c r="W51" s="16">
        <v>34.15</v>
      </c>
      <c r="X51" s="16">
        <v>68.89</v>
      </c>
      <c r="Y51" s="16">
        <v>229.08</v>
      </c>
      <c r="Z51" s="16">
        <v>17.559999999999999</v>
      </c>
      <c r="AA51" s="16">
        <v>53.03</v>
      </c>
      <c r="AB51" s="16">
        <v>511.36</v>
      </c>
      <c r="AC51" s="16">
        <v>350.48</v>
      </c>
      <c r="AD51" s="16">
        <v>3281.63</v>
      </c>
      <c r="AE51" s="16">
        <v>1799.07</v>
      </c>
      <c r="AF51" s="16">
        <v>89.21</v>
      </c>
      <c r="AG51" s="16">
        <v>72.23</v>
      </c>
      <c r="AH51" s="16">
        <v>32.979999999999997</v>
      </c>
      <c r="AI51" s="16">
        <v>194.83</v>
      </c>
      <c r="AJ51" s="16">
        <v>467.67</v>
      </c>
      <c r="AK51" s="9">
        <v>456</v>
      </c>
      <c r="AL51" s="16">
        <v>232.7</v>
      </c>
      <c r="AM51" s="16">
        <v>194.77</v>
      </c>
      <c r="AN51" s="16">
        <v>8663.06</v>
      </c>
      <c r="AO51" s="16">
        <v>1531.43</v>
      </c>
      <c r="AP51" s="9">
        <v>4270</v>
      </c>
      <c r="AQ51" s="9">
        <v>976</v>
      </c>
      <c r="AR51" s="16">
        <v>1218.17</v>
      </c>
      <c r="AS51" s="9">
        <v>0</v>
      </c>
      <c r="AT51" s="16">
        <v>444.43</v>
      </c>
      <c r="AU51" s="16">
        <v>2104.46</v>
      </c>
      <c r="AV51" s="16">
        <v>528.97</v>
      </c>
      <c r="AW51" s="16">
        <v>889.26</v>
      </c>
      <c r="AX51" s="16">
        <v>88.16</v>
      </c>
      <c r="AY51" s="16">
        <v>260.29000000000002</v>
      </c>
      <c r="AZ51" s="16">
        <v>890.86</v>
      </c>
      <c r="BA51" s="16">
        <v>118.82</v>
      </c>
      <c r="BB51" s="16">
        <v>19.3</v>
      </c>
      <c r="BC51" s="16">
        <v>1265.58</v>
      </c>
      <c r="BD51" s="9">
        <v>1350</v>
      </c>
      <c r="BE51" s="16">
        <v>507.94</v>
      </c>
      <c r="BF51" s="9">
        <v>628</v>
      </c>
      <c r="BG51" s="16">
        <v>101.31</v>
      </c>
      <c r="BH51" s="16">
        <v>335.98</v>
      </c>
      <c r="BI51" s="16">
        <v>230.84</v>
      </c>
      <c r="BJ51" s="16">
        <v>103.51</v>
      </c>
      <c r="BK51" s="16">
        <v>10.67</v>
      </c>
      <c r="BL51" s="16">
        <v>164.92</v>
      </c>
      <c r="BM51" s="9">
        <v>0</v>
      </c>
      <c r="BN51" s="9">
        <v>0</v>
      </c>
      <c r="BO51" s="16">
        <v>36031.78</v>
      </c>
      <c r="BP51" s="21">
        <v>24888</v>
      </c>
      <c r="BQ51" s="9">
        <v>0</v>
      </c>
      <c r="BR51" s="9">
        <v>0</v>
      </c>
      <c r="BS51" s="9">
        <v>24888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1636</v>
      </c>
      <c r="BZ51" s="9">
        <v>1631</v>
      </c>
      <c r="CA51" s="9" t="s">
        <v>173</v>
      </c>
      <c r="CB51" s="9">
        <f t="shared" si="0"/>
        <v>0</v>
      </c>
      <c r="CC51" s="21">
        <v>3267</v>
      </c>
      <c r="CD51" s="9">
        <v>28155</v>
      </c>
      <c r="CE51" s="16">
        <v>64186.78</v>
      </c>
      <c r="CF51" s="176">
        <f>CE51-'P30 Eurostat'!BX51</f>
        <v>0</v>
      </c>
    </row>
    <row r="52" spans="1:84" ht="15">
      <c r="A52" s="7" t="s">
        <v>137</v>
      </c>
      <c r="B52" s="10">
        <v>0</v>
      </c>
      <c r="C52" s="17">
        <v>0.79</v>
      </c>
      <c r="D52" s="10">
        <v>0</v>
      </c>
      <c r="E52" s="17">
        <v>1.17</v>
      </c>
      <c r="F52" s="17">
        <v>585.03</v>
      </c>
      <c r="G52" s="17">
        <v>63.13</v>
      </c>
      <c r="H52" s="17">
        <v>38.65</v>
      </c>
      <c r="I52" s="17">
        <v>65.61</v>
      </c>
      <c r="J52" s="17">
        <v>56.74</v>
      </c>
      <c r="K52" s="17">
        <v>187.4</v>
      </c>
      <c r="L52" s="17">
        <v>259.64999999999998</v>
      </c>
      <c r="M52" s="17">
        <v>105.04</v>
      </c>
      <c r="N52" s="17">
        <v>102.4</v>
      </c>
      <c r="O52" s="17">
        <v>69.31</v>
      </c>
      <c r="P52" s="17">
        <v>72.459999999999994</v>
      </c>
      <c r="Q52" s="17">
        <v>157.68</v>
      </c>
      <c r="R52" s="17">
        <v>323.41000000000003</v>
      </c>
      <c r="S52" s="17">
        <v>83.08</v>
      </c>
      <c r="T52" s="17">
        <v>159.04</v>
      </c>
      <c r="U52" s="17">
        <v>77.09</v>
      </c>
      <c r="V52" s="17">
        <v>310.27999999999997</v>
      </c>
      <c r="W52" s="17">
        <v>57.76</v>
      </c>
      <c r="X52" s="17">
        <v>130.41</v>
      </c>
      <c r="Y52" s="17">
        <v>457.78</v>
      </c>
      <c r="Z52" s="17">
        <v>87.3</v>
      </c>
      <c r="AA52" s="17">
        <v>70.400000000000006</v>
      </c>
      <c r="AB52" s="17">
        <v>764.05</v>
      </c>
      <c r="AC52" s="17">
        <v>222.22</v>
      </c>
      <c r="AD52" s="17">
        <v>1988.91</v>
      </c>
      <c r="AE52" s="17">
        <v>1078.55</v>
      </c>
      <c r="AF52" s="17">
        <v>201.42</v>
      </c>
      <c r="AG52" s="17">
        <v>158.62</v>
      </c>
      <c r="AH52" s="17">
        <v>87.25</v>
      </c>
      <c r="AI52" s="17">
        <v>242.74</v>
      </c>
      <c r="AJ52" s="17">
        <v>82.8</v>
      </c>
      <c r="AK52" s="17">
        <v>220.09</v>
      </c>
      <c r="AL52" s="17">
        <v>530.03</v>
      </c>
      <c r="AM52" s="17">
        <v>180.62</v>
      </c>
      <c r="AN52" s="17">
        <v>944.98</v>
      </c>
      <c r="AO52" s="17">
        <v>11361.41</v>
      </c>
      <c r="AP52" s="10">
        <v>4339</v>
      </c>
      <c r="AQ52" s="10">
        <v>1159</v>
      </c>
      <c r="AR52" s="17">
        <v>1311.04</v>
      </c>
      <c r="AS52" s="10">
        <v>0</v>
      </c>
      <c r="AT52" s="17">
        <v>565.91</v>
      </c>
      <c r="AU52" s="17">
        <v>1610.7</v>
      </c>
      <c r="AV52" s="17">
        <v>533.29999999999995</v>
      </c>
      <c r="AW52" s="17">
        <v>778.4</v>
      </c>
      <c r="AX52" s="17">
        <v>189.46</v>
      </c>
      <c r="AY52" s="17">
        <v>141.66</v>
      </c>
      <c r="AZ52" s="17">
        <v>634.54</v>
      </c>
      <c r="BA52" s="17">
        <v>44.26</v>
      </c>
      <c r="BB52" s="17">
        <v>53.32</v>
      </c>
      <c r="BC52" s="17">
        <v>1098.9000000000001</v>
      </c>
      <c r="BD52" s="10">
        <v>1361</v>
      </c>
      <c r="BE52" s="17">
        <v>278.81</v>
      </c>
      <c r="BF52" s="17">
        <v>362.91</v>
      </c>
      <c r="BG52" s="17">
        <v>211.96</v>
      </c>
      <c r="BH52" s="17">
        <v>150.30000000000001</v>
      </c>
      <c r="BI52" s="17">
        <v>114.08</v>
      </c>
      <c r="BJ52" s="17">
        <v>225.83</v>
      </c>
      <c r="BK52" s="17">
        <v>88.34</v>
      </c>
      <c r="BL52" s="17">
        <v>41.67</v>
      </c>
      <c r="BM52" s="10">
        <v>0</v>
      </c>
      <c r="BN52" s="10">
        <v>0</v>
      </c>
      <c r="BO52" s="17">
        <v>36879.69</v>
      </c>
      <c r="BP52" s="21">
        <v>1341</v>
      </c>
      <c r="BQ52" s="10">
        <v>0</v>
      </c>
      <c r="BR52" s="10">
        <v>0</v>
      </c>
      <c r="BS52" s="10">
        <v>1341</v>
      </c>
      <c r="BT52" s="10">
        <v>57552</v>
      </c>
      <c r="BU52" s="10">
        <v>0</v>
      </c>
      <c r="BV52" s="10">
        <v>208</v>
      </c>
      <c r="BW52" s="10">
        <v>208</v>
      </c>
      <c r="BX52" s="10">
        <v>57760</v>
      </c>
      <c r="BY52" s="10">
        <v>5731</v>
      </c>
      <c r="BZ52" s="10">
        <v>5663</v>
      </c>
      <c r="CA52" s="10" t="s">
        <v>173</v>
      </c>
      <c r="CB52" s="9">
        <f t="shared" si="0"/>
        <v>0</v>
      </c>
      <c r="CC52" s="21">
        <v>11394</v>
      </c>
      <c r="CD52" s="10">
        <v>70495</v>
      </c>
      <c r="CE52" s="17">
        <v>107374.69</v>
      </c>
      <c r="CF52" s="176">
        <f>CE52-'P30 Eurostat'!BX52</f>
        <v>0</v>
      </c>
    </row>
    <row r="53" spans="1:84" ht="15">
      <c r="A53" s="7" t="s">
        <v>138</v>
      </c>
      <c r="B53" s="16">
        <v>1016.23</v>
      </c>
      <c r="C53" s="9">
        <v>37</v>
      </c>
      <c r="D53" s="16">
        <v>95.14</v>
      </c>
      <c r="E53" s="16">
        <v>77.78</v>
      </c>
      <c r="F53" s="16">
        <v>1720.74</v>
      </c>
      <c r="G53" s="16">
        <v>209.61</v>
      </c>
      <c r="H53" s="16">
        <v>90.06</v>
      </c>
      <c r="I53" s="16">
        <v>228.52</v>
      </c>
      <c r="J53" s="16">
        <v>113.49</v>
      </c>
      <c r="K53" s="16">
        <v>178.79</v>
      </c>
      <c r="L53" s="16">
        <v>477.68</v>
      </c>
      <c r="M53" s="16">
        <v>174.33</v>
      </c>
      <c r="N53" s="16">
        <v>161.93</v>
      </c>
      <c r="O53" s="16">
        <v>174.22</v>
      </c>
      <c r="P53" s="16">
        <v>255.12</v>
      </c>
      <c r="Q53" s="16">
        <v>320.97000000000003</v>
      </c>
      <c r="R53" s="16">
        <v>192.46</v>
      </c>
      <c r="S53" s="16">
        <v>127.09</v>
      </c>
      <c r="T53" s="16">
        <v>246.61</v>
      </c>
      <c r="U53" s="16">
        <v>349.26</v>
      </c>
      <c r="V53" s="16">
        <v>327.76</v>
      </c>
      <c r="W53" s="16">
        <v>130.66</v>
      </c>
      <c r="X53" s="16">
        <v>196.65</v>
      </c>
      <c r="Y53" s="16">
        <v>528.61</v>
      </c>
      <c r="Z53" s="16">
        <v>616.86</v>
      </c>
      <c r="AA53" s="16">
        <v>176.03</v>
      </c>
      <c r="AB53" s="16">
        <v>3606.7</v>
      </c>
      <c r="AC53" s="16">
        <v>656.97</v>
      </c>
      <c r="AD53" s="16">
        <v>7265.49</v>
      </c>
      <c r="AE53" s="16">
        <v>4014.74</v>
      </c>
      <c r="AF53" s="16">
        <v>1348.42</v>
      </c>
      <c r="AG53" s="16">
        <v>142.33000000000001</v>
      </c>
      <c r="AH53" s="16">
        <v>177.93</v>
      </c>
      <c r="AI53" s="16">
        <v>2866.58</v>
      </c>
      <c r="AJ53" s="16">
        <v>118.82</v>
      </c>
      <c r="AK53" s="16">
        <v>1176.82</v>
      </c>
      <c r="AL53" s="16">
        <v>287.13</v>
      </c>
      <c r="AM53" s="16">
        <v>388.03</v>
      </c>
      <c r="AN53" s="16">
        <v>652.70000000000005</v>
      </c>
      <c r="AO53" s="16">
        <v>373.71</v>
      </c>
      <c r="AP53" s="9">
        <v>22154</v>
      </c>
      <c r="AQ53" s="9">
        <v>6459</v>
      </c>
      <c r="AR53" s="16">
        <v>3195.43</v>
      </c>
      <c r="AS53" s="9">
        <v>5763</v>
      </c>
      <c r="AT53" s="16">
        <v>11790.21</v>
      </c>
      <c r="AU53" s="16">
        <v>6891.38</v>
      </c>
      <c r="AV53" s="16">
        <v>585.98</v>
      </c>
      <c r="AW53" s="16">
        <v>602.02</v>
      </c>
      <c r="AX53" s="16">
        <v>511.12</v>
      </c>
      <c r="AY53" s="16">
        <v>243.38</v>
      </c>
      <c r="AZ53" s="16">
        <v>1183.92</v>
      </c>
      <c r="BA53" s="16">
        <v>85.31</v>
      </c>
      <c r="BB53" s="16">
        <v>119.18</v>
      </c>
      <c r="BC53" s="16">
        <v>1017.5</v>
      </c>
      <c r="BD53" s="9">
        <v>4002</v>
      </c>
      <c r="BE53" s="16">
        <v>766.69</v>
      </c>
      <c r="BF53" s="16">
        <v>1739.76</v>
      </c>
      <c r="BG53" s="16">
        <v>119.54</v>
      </c>
      <c r="BH53" s="16">
        <v>287.86</v>
      </c>
      <c r="BI53" s="16">
        <v>283.70999999999998</v>
      </c>
      <c r="BJ53" s="16">
        <v>1011.38</v>
      </c>
      <c r="BK53" s="16">
        <v>49.28</v>
      </c>
      <c r="BL53" s="16">
        <v>234.87</v>
      </c>
      <c r="BM53" s="9">
        <v>0</v>
      </c>
      <c r="BN53" s="9">
        <v>0</v>
      </c>
      <c r="BO53" s="16">
        <v>100396.49</v>
      </c>
      <c r="BP53" s="21">
        <v>13727</v>
      </c>
      <c r="BQ53" s="9">
        <v>0</v>
      </c>
      <c r="BR53" s="9">
        <v>0</v>
      </c>
      <c r="BS53" s="9">
        <v>13727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8003</v>
      </c>
      <c r="BZ53" s="9">
        <v>3702</v>
      </c>
      <c r="CA53" s="9" t="s">
        <v>173</v>
      </c>
      <c r="CB53" s="9">
        <f t="shared" si="0"/>
        <v>0</v>
      </c>
      <c r="CC53" s="21">
        <v>11705</v>
      </c>
      <c r="CD53" s="9">
        <v>25432</v>
      </c>
      <c r="CE53" s="16">
        <v>125828.49</v>
      </c>
      <c r="CF53" s="176">
        <f>CE53-'P30 Eurostat'!BX53</f>
        <v>0</v>
      </c>
    </row>
    <row r="54" spans="1:84" ht="15">
      <c r="A54" s="7" t="s">
        <v>139</v>
      </c>
      <c r="B54" s="10">
        <v>953</v>
      </c>
      <c r="C54" s="10">
        <v>58</v>
      </c>
      <c r="D54" s="10">
        <v>21</v>
      </c>
      <c r="E54" s="17">
        <v>20.58</v>
      </c>
      <c r="F54" s="17">
        <v>886.54</v>
      </c>
      <c r="G54" s="17">
        <v>53.48</v>
      </c>
      <c r="H54" s="17">
        <v>26.78</v>
      </c>
      <c r="I54" s="17">
        <v>54.12</v>
      </c>
      <c r="J54" s="17">
        <v>26.95</v>
      </c>
      <c r="K54" s="17">
        <v>79.239999999999995</v>
      </c>
      <c r="L54" s="17">
        <v>220.47</v>
      </c>
      <c r="M54" s="17">
        <v>101.49</v>
      </c>
      <c r="N54" s="17">
        <v>49.33</v>
      </c>
      <c r="O54" s="17">
        <v>94.92</v>
      </c>
      <c r="P54" s="17">
        <v>69.95</v>
      </c>
      <c r="Q54" s="17">
        <v>109.37</v>
      </c>
      <c r="R54" s="17">
        <v>84.6</v>
      </c>
      <c r="S54" s="17">
        <v>69.81</v>
      </c>
      <c r="T54" s="17">
        <v>105.04</v>
      </c>
      <c r="U54" s="17">
        <v>78.599999999999994</v>
      </c>
      <c r="V54" s="17">
        <v>156.83000000000001</v>
      </c>
      <c r="W54" s="17">
        <v>55.97</v>
      </c>
      <c r="X54" s="17">
        <v>76.400000000000006</v>
      </c>
      <c r="Y54" s="17">
        <v>109.17</v>
      </c>
      <c r="Z54" s="17">
        <v>20.309999999999999</v>
      </c>
      <c r="AA54" s="17">
        <v>84.77</v>
      </c>
      <c r="AB54" s="17">
        <v>671.55</v>
      </c>
      <c r="AC54" s="17">
        <v>198.26</v>
      </c>
      <c r="AD54" s="17">
        <v>1374.5</v>
      </c>
      <c r="AE54" s="17">
        <v>789.27</v>
      </c>
      <c r="AF54" s="17">
        <v>593.65</v>
      </c>
      <c r="AG54" s="17">
        <v>518.24</v>
      </c>
      <c r="AH54" s="17">
        <v>181.04</v>
      </c>
      <c r="AI54" s="17">
        <v>253.12</v>
      </c>
      <c r="AJ54" s="17">
        <v>73.09</v>
      </c>
      <c r="AK54" s="17">
        <v>302.33</v>
      </c>
      <c r="AL54" s="17">
        <v>93.57</v>
      </c>
      <c r="AM54" s="17">
        <v>43.87</v>
      </c>
      <c r="AN54" s="17">
        <v>919.35</v>
      </c>
      <c r="AO54" s="17">
        <v>384.46</v>
      </c>
      <c r="AP54" s="10">
        <v>376</v>
      </c>
      <c r="AQ54" s="10">
        <v>6996</v>
      </c>
      <c r="AR54" s="17">
        <v>1339.12</v>
      </c>
      <c r="AS54" s="10">
        <v>54</v>
      </c>
      <c r="AT54" s="17">
        <v>308.66000000000003</v>
      </c>
      <c r="AU54" s="17">
        <v>1267.18</v>
      </c>
      <c r="AV54" s="17">
        <v>201.34</v>
      </c>
      <c r="AW54" s="17">
        <v>237.03</v>
      </c>
      <c r="AX54" s="17">
        <v>85.87</v>
      </c>
      <c r="AY54" s="17">
        <v>89.54</v>
      </c>
      <c r="AZ54" s="17">
        <v>340.58</v>
      </c>
      <c r="BA54" s="17">
        <v>60.03</v>
      </c>
      <c r="BB54" s="17">
        <v>66.819999999999993</v>
      </c>
      <c r="BC54" s="17">
        <v>549.30999999999995</v>
      </c>
      <c r="BD54" s="10">
        <v>423</v>
      </c>
      <c r="BE54" s="17">
        <v>90.8</v>
      </c>
      <c r="BF54" s="17">
        <v>217.91</v>
      </c>
      <c r="BG54" s="17">
        <v>178.25</v>
      </c>
      <c r="BH54" s="17">
        <v>67.83</v>
      </c>
      <c r="BI54" s="17">
        <v>61.8</v>
      </c>
      <c r="BJ54" s="17">
        <v>66.69</v>
      </c>
      <c r="BK54" s="17">
        <v>26.94</v>
      </c>
      <c r="BL54" s="17">
        <v>58.33</v>
      </c>
      <c r="BM54" s="10">
        <v>0</v>
      </c>
      <c r="BN54" s="10">
        <v>0</v>
      </c>
      <c r="BO54" s="10">
        <v>23226</v>
      </c>
      <c r="BP54" s="21">
        <v>52566</v>
      </c>
      <c r="BQ54" s="10">
        <v>0</v>
      </c>
      <c r="BR54" s="10">
        <v>0</v>
      </c>
      <c r="BS54" s="10">
        <v>52566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1643</v>
      </c>
      <c r="BZ54" s="10">
        <v>661</v>
      </c>
      <c r="CA54" s="10" t="s">
        <v>173</v>
      </c>
      <c r="CB54" s="9">
        <f t="shared" si="0"/>
        <v>0</v>
      </c>
      <c r="CC54" s="21">
        <v>2304</v>
      </c>
      <c r="CD54" s="10">
        <v>54870</v>
      </c>
      <c r="CE54" s="10">
        <v>78096</v>
      </c>
      <c r="CF54" s="176">
        <f>CE54-'P30 Eurostat'!BX54</f>
        <v>0</v>
      </c>
    </row>
    <row r="55" spans="1:84" ht="15">
      <c r="A55" s="7" t="s">
        <v>140</v>
      </c>
      <c r="B55" s="16">
        <v>11.02</v>
      </c>
      <c r="C55" s="16">
        <v>16.7</v>
      </c>
      <c r="D55" s="9">
        <v>0</v>
      </c>
      <c r="E55" s="16">
        <v>12.6</v>
      </c>
      <c r="F55" s="16">
        <v>270.04000000000002</v>
      </c>
      <c r="G55" s="16">
        <v>33.5</v>
      </c>
      <c r="H55" s="16">
        <v>21.33</v>
      </c>
      <c r="I55" s="16">
        <v>42.98</v>
      </c>
      <c r="J55" s="16">
        <v>20.63</v>
      </c>
      <c r="K55" s="16">
        <v>130.63</v>
      </c>
      <c r="L55" s="16">
        <v>270.02999999999997</v>
      </c>
      <c r="M55" s="16">
        <v>35.28</v>
      </c>
      <c r="N55" s="16">
        <v>19.440000000000001</v>
      </c>
      <c r="O55" s="16">
        <v>74.430000000000007</v>
      </c>
      <c r="P55" s="16">
        <v>32.130000000000003</v>
      </c>
      <c r="Q55" s="16">
        <v>69.64</v>
      </c>
      <c r="R55" s="16">
        <v>70.849999999999994</v>
      </c>
      <c r="S55" s="16">
        <v>51.74</v>
      </c>
      <c r="T55" s="16">
        <v>184.67</v>
      </c>
      <c r="U55" s="16">
        <v>41.36</v>
      </c>
      <c r="V55" s="16">
        <v>141.78</v>
      </c>
      <c r="W55" s="16">
        <v>37.6</v>
      </c>
      <c r="X55" s="16">
        <v>64.540000000000006</v>
      </c>
      <c r="Y55" s="16">
        <v>141.86000000000001</v>
      </c>
      <c r="Z55" s="16">
        <v>51.45</v>
      </c>
      <c r="AA55" s="16">
        <v>27.64</v>
      </c>
      <c r="AB55" s="9">
        <v>711</v>
      </c>
      <c r="AC55" s="16">
        <v>53.26</v>
      </c>
      <c r="AD55" s="16">
        <v>318.35000000000002</v>
      </c>
      <c r="AE55" s="16">
        <v>306.43</v>
      </c>
      <c r="AF55" s="16">
        <v>566.51</v>
      </c>
      <c r="AG55" s="16">
        <v>217.71</v>
      </c>
      <c r="AH55" s="16">
        <v>104.9</v>
      </c>
      <c r="AI55" s="16">
        <v>156.87</v>
      </c>
      <c r="AJ55" s="9">
        <v>126</v>
      </c>
      <c r="AK55" s="16">
        <v>227.17</v>
      </c>
      <c r="AL55" s="16">
        <v>72.27</v>
      </c>
      <c r="AM55" s="16">
        <v>25.85</v>
      </c>
      <c r="AN55" s="16">
        <v>797.25</v>
      </c>
      <c r="AO55" s="16">
        <v>184.28</v>
      </c>
      <c r="AP55" s="9">
        <v>12596</v>
      </c>
      <c r="AQ55" s="9">
        <v>22190</v>
      </c>
      <c r="AR55" s="16">
        <v>2665.28</v>
      </c>
      <c r="AS55" s="9">
        <v>0</v>
      </c>
      <c r="AT55" s="16">
        <v>103.75</v>
      </c>
      <c r="AU55" s="16">
        <v>923.56</v>
      </c>
      <c r="AV55" s="16">
        <v>271.14</v>
      </c>
      <c r="AW55" s="16">
        <v>174.96</v>
      </c>
      <c r="AX55" s="16">
        <v>38.31</v>
      </c>
      <c r="AY55" s="16">
        <v>82.83</v>
      </c>
      <c r="AZ55" s="16">
        <v>302.89</v>
      </c>
      <c r="BA55" s="16">
        <v>44.55</v>
      </c>
      <c r="BB55" s="16">
        <v>54.16</v>
      </c>
      <c r="BC55" s="16">
        <v>465.59</v>
      </c>
      <c r="BD55" s="9">
        <v>1</v>
      </c>
      <c r="BE55" s="16">
        <v>73.900000000000006</v>
      </c>
      <c r="BF55" s="16">
        <v>55.81</v>
      </c>
      <c r="BG55" s="16">
        <v>33.58</v>
      </c>
      <c r="BH55" s="16">
        <v>58.96</v>
      </c>
      <c r="BI55" s="16">
        <v>48.75</v>
      </c>
      <c r="BJ55" s="9">
        <v>0</v>
      </c>
      <c r="BK55" s="16">
        <v>28.73</v>
      </c>
      <c r="BL55" s="16">
        <v>47.36</v>
      </c>
      <c r="BM55" s="9">
        <v>0</v>
      </c>
      <c r="BN55" s="9">
        <v>0</v>
      </c>
      <c r="BO55" s="16">
        <v>46002.81</v>
      </c>
      <c r="BP55" s="21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 t="s">
        <v>173</v>
      </c>
      <c r="CB55" s="9">
        <f t="shared" si="0"/>
        <v>0</v>
      </c>
      <c r="CC55" s="21">
        <v>0</v>
      </c>
      <c r="CD55" s="9">
        <v>0</v>
      </c>
      <c r="CE55" s="16">
        <v>46002.81</v>
      </c>
      <c r="CF55" s="176">
        <f>CE55-'P30 Eurostat'!BX55</f>
        <v>0</v>
      </c>
    </row>
    <row r="56" spans="1:84" ht="15">
      <c r="A56" s="7" t="s">
        <v>71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21">
        <v>175560</v>
      </c>
      <c r="BQ56" s="10">
        <v>0</v>
      </c>
      <c r="BR56" s="10">
        <v>0</v>
      </c>
      <c r="BS56" s="10">
        <v>175560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 t="s">
        <v>173</v>
      </c>
      <c r="CB56" s="9">
        <f t="shared" si="0"/>
        <v>0</v>
      </c>
      <c r="CC56" s="21">
        <v>0</v>
      </c>
      <c r="CD56" s="10">
        <v>175560</v>
      </c>
      <c r="CE56" s="10">
        <v>175560</v>
      </c>
      <c r="CF56" s="176">
        <f>CE56-'P30 Eurostat'!BX56</f>
        <v>0</v>
      </c>
    </row>
    <row r="57" spans="1:84" ht="15">
      <c r="A57" s="7" t="s">
        <v>141</v>
      </c>
      <c r="B57" s="16">
        <v>17.02</v>
      </c>
      <c r="C57" s="16">
        <v>0.61</v>
      </c>
      <c r="D57" s="16">
        <v>1.21</v>
      </c>
      <c r="E57" s="16">
        <v>65.97</v>
      </c>
      <c r="F57" s="16">
        <v>693.33</v>
      </c>
      <c r="G57" s="16">
        <v>55.9</v>
      </c>
      <c r="H57" s="16">
        <v>82.69</v>
      </c>
      <c r="I57" s="16">
        <v>135.19999999999999</v>
      </c>
      <c r="J57" s="16">
        <v>86.9</v>
      </c>
      <c r="K57" s="16">
        <v>113.17</v>
      </c>
      <c r="L57" s="16">
        <v>333.54</v>
      </c>
      <c r="M57" s="16">
        <v>258.7</v>
      </c>
      <c r="N57" s="16">
        <v>113.36</v>
      </c>
      <c r="O57" s="16">
        <v>219.82</v>
      </c>
      <c r="P57" s="16">
        <v>295.24</v>
      </c>
      <c r="Q57" s="16">
        <v>191.21</v>
      </c>
      <c r="R57" s="16">
        <v>99.75</v>
      </c>
      <c r="S57" s="16">
        <v>37.68</v>
      </c>
      <c r="T57" s="16">
        <v>198.29</v>
      </c>
      <c r="U57" s="16">
        <v>96.38</v>
      </c>
      <c r="V57" s="16">
        <v>390.68</v>
      </c>
      <c r="W57" s="16">
        <v>88.83</v>
      </c>
      <c r="X57" s="16">
        <v>102.83</v>
      </c>
      <c r="Y57" s="16">
        <v>186.2</v>
      </c>
      <c r="Z57" s="16">
        <v>32.97</v>
      </c>
      <c r="AA57" s="16">
        <v>109.55</v>
      </c>
      <c r="AB57" s="16">
        <v>748.13</v>
      </c>
      <c r="AC57" s="16">
        <v>726.88</v>
      </c>
      <c r="AD57" s="16">
        <v>11825.79</v>
      </c>
      <c r="AE57" s="16">
        <v>6073.17</v>
      </c>
      <c r="AF57" s="16">
        <v>889.7</v>
      </c>
      <c r="AG57" s="16">
        <v>298.37</v>
      </c>
      <c r="AH57" s="16">
        <v>202.27</v>
      </c>
      <c r="AI57" s="16">
        <v>1179.1400000000001</v>
      </c>
      <c r="AJ57" s="16">
        <v>255.36</v>
      </c>
      <c r="AK57" s="16">
        <v>1901.62</v>
      </c>
      <c r="AL57" s="16">
        <v>417.97</v>
      </c>
      <c r="AM57" s="16">
        <v>338.62</v>
      </c>
      <c r="AN57" s="16">
        <v>971.17</v>
      </c>
      <c r="AO57" s="16">
        <v>2273.46</v>
      </c>
      <c r="AP57" s="9">
        <v>4154</v>
      </c>
      <c r="AQ57" s="9">
        <v>1775</v>
      </c>
      <c r="AR57" s="16">
        <v>1612.35</v>
      </c>
      <c r="AS57" s="9">
        <v>1088</v>
      </c>
      <c r="AT57" s="16">
        <v>9571.59</v>
      </c>
      <c r="AU57" s="16">
        <v>5484.69</v>
      </c>
      <c r="AV57" s="16">
        <v>1637.6</v>
      </c>
      <c r="AW57" s="16">
        <v>1942.28</v>
      </c>
      <c r="AX57" s="16">
        <v>177.42</v>
      </c>
      <c r="AY57" s="16">
        <v>600.84</v>
      </c>
      <c r="AZ57" s="9">
        <v>1995</v>
      </c>
      <c r="BA57" s="16">
        <v>158.81</v>
      </c>
      <c r="BB57" s="16">
        <v>136.69</v>
      </c>
      <c r="BC57" s="16">
        <v>3996.14</v>
      </c>
      <c r="BD57" s="9">
        <v>2111</v>
      </c>
      <c r="BE57" s="16">
        <v>665.11</v>
      </c>
      <c r="BF57" s="16">
        <v>1500.6</v>
      </c>
      <c r="BG57" s="16">
        <v>1076.96</v>
      </c>
      <c r="BH57" s="16">
        <v>570.46</v>
      </c>
      <c r="BI57" s="16">
        <v>283.82</v>
      </c>
      <c r="BJ57" s="16">
        <v>512.34</v>
      </c>
      <c r="BK57" s="16">
        <v>50.27</v>
      </c>
      <c r="BL57" s="16">
        <v>131.9</v>
      </c>
      <c r="BM57" s="9">
        <v>0</v>
      </c>
      <c r="BN57" s="9">
        <v>0</v>
      </c>
      <c r="BO57" s="16">
        <v>73341.52</v>
      </c>
      <c r="BP57" s="21">
        <v>57274</v>
      </c>
      <c r="BQ57" s="9">
        <v>15930</v>
      </c>
      <c r="BR57" s="9">
        <v>0</v>
      </c>
      <c r="BS57" s="9">
        <v>73204</v>
      </c>
      <c r="BT57" s="9">
        <v>5980</v>
      </c>
      <c r="BU57" s="9">
        <v>0</v>
      </c>
      <c r="BV57" s="9">
        <v>0</v>
      </c>
      <c r="BW57" s="9">
        <v>0</v>
      </c>
      <c r="BX57" s="9">
        <v>5980</v>
      </c>
      <c r="BY57" s="9">
        <v>0</v>
      </c>
      <c r="BZ57" s="9">
        <v>0</v>
      </c>
      <c r="CA57" s="9" t="s">
        <v>173</v>
      </c>
      <c r="CB57" s="9">
        <f t="shared" si="0"/>
        <v>0</v>
      </c>
      <c r="CC57" s="21">
        <v>0</v>
      </c>
      <c r="CD57" s="9">
        <v>79184</v>
      </c>
      <c r="CE57" s="16">
        <v>152525.51999999999</v>
      </c>
      <c r="CF57" s="176">
        <f>CE57-'P30 Eurostat'!BX57</f>
        <v>0</v>
      </c>
    </row>
    <row r="58" spans="1:84" ht="15">
      <c r="A58" s="7" t="s">
        <v>142</v>
      </c>
      <c r="B58" s="17">
        <v>983.92</v>
      </c>
      <c r="C58" s="17">
        <v>28.22</v>
      </c>
      <c r="D58" s="17">
        <v>103.79</v>
      </c>
      <c r="E58" s="17">
        <v>147.36000000000001</v>
      </c>
      <c r="F58" s="17">
        <v>5083.78</v>
      </c>
      <c r="G58" s="17">
        <v>286.77999999999997</v>
      </c>
      <c r="H58" s="17">
        <v>310.2</v>
      </c>
      <c r="I58" s="17">
        <v>692.32</v>
      </c>
      <c r="J58" s="17">
        <v>404.78</v>
      </c>
      <c r="K58" s="17">
        <v>781.72</v>
      </c>
      <c r="L58" s="17">
        <v>1196.4100000000001</v>
      </c>
      <c r="M58" s="17">
        <v>877.42</v>
      </c>
      <c r="N58" s="17">
        <v>1190.48</v>
      </c>
      <c r="O58" s="17">
        <v>982.67</v>
      </c>
      <c r="P58" s="17">
        <v>1174.57</v>
      </c>
      <c r="Q58" s="17">
        <v>1396.55</v>
      </c>
      <c r="R58" s="17">
        <v>614.71</v>
      </c>
      <c r="S58" s="17">
        <v>328.39</v>
      </c>
      <c r="T58" s="17">
        <v>1179.99</v>
      </c>
      <c r="U58" s="17">
        <v>797.38</v>
      </c>
      <c r="V58" s="17">
        <v>1593.72</v>
      </c>
      <c r="W58" s="17">
        <v>475.89</v>
      </c>
      <c r="X58" s="10">
        <v>890</v>
      </c>
      <c r="Y58" s="17">
        <v>1778.57</v>
      </c>
      <c r="Z58" s="17">
        <v>363.2</v>
      </c>
      <c r="AA58" s="17">
        <v>653.84</v>
      </c>
      <c r="AB58" s="17">
        <v>9008.76</v>
      </c>
      <c r="AC58" s="17">
        <v>1526.62</v>
      </c>
      <c r="AD58" s="17">
        <v>17378.650000000001</v>
      </c>
      <c r="AE58" s="17">
        <v>6071.06</v>
      </c>
      <c r="AF58" s="17">
        <v>1763.37</v>
      </c>
      <c r="AG58" s="17">
        <v>1436.16</v>
      </c>
      <c r="AH58" s="17">
        <v>612.72</v>
      </c>
      <c r="AI58" s="17">
        <v>3343.43</v>
      </c>
      <c r="AJ58" s="17">
        <v>282.43</v>
      </c>
      <c r="AK58" s="17">
        <v>3220.42</v>
      </c>
      <c r="AL58" s="17">
        <v>1531.23</v>
      </c>
      <c r="AM58" s="17">
        <v>1106.75</v>
      </c>
      <c r="AN58" s="17">
        <v>2087.79</v>
      </c>
      <c r="AO58" s="17">
        <v>4644.8500000000004</v>
      </c>
      <c r="AP58" s="10">
        <v>2712</v>
      </c>
      <c r="AQ58" s="10">
        <v>2738</v>
      </c>
      <c r="AR58" s="17">
        <v>2410.42</v>
      </c>
      <c r="AS58" s="10">
        <v>0</v>
      </c>
      <c r="AT58" s="17">
        <v>4891.96</v>
      </c>
      <c r="AU58" s="17">
        <v>50353.03</v>
      </c>
      <c r="AV58" s="17">
        <v>2805.15</v>
      </c>
      <c r="AW58" s="17">
        <v>4368.12</v>
      </c>
      <c r="AX58" s="17">
        <v>715.3</v>
      </c>
      <c r="AY58" s="17">
        <v>786.51</v>
      </c>
      <c r="AZ58" s="17">
        <v>3536.65</v>
      </c>
      <c r="BA58" s="17">
        <v>407.32</v>
      </c>
      <c r="BB58" s="17">
        <v>511.83</v>
      </c>
      <c r="BC58" s="17">
        <v>5643.57</v>
      </c>
      <c r="BD58" s="10">
        <v>2883</v>
      </c>
      <c r="BE58" s="17">
        <v>1527.79</v>
      </c>
      <c r="BF58" s="17">
        <v>2957.65</v>
      </c>
      <c r="BG58" s="17">
        <v>1631.33</v>
      </c>
      <c r="BH58" s="17">
        <v>683.19</v>
      </c>
      <c r="BI58" s="17">
        <v>608.42999999999995</v>
      </c>
      <c r="BJ58" s="17">
        <v>492.88</v>
      </c>
      <c r="BK58" s="17">
        <v>286.69</v>
      </c>
      <c r="BL58" s="17">
        <v>430.75</v>
      </c>
      <c r="BM58" s="10">
        <v>0</v>
      </c>
      <c r="BN58" s="10">
        <v>0</v>
      </c>
      <c r="BO58" s="17">
        <v>171712.43</v>
      </c>
      <c r="BP58" s="21">
        <v>9239</v>
      </c>
      <c r="BQ58" s="10">
        <v>0</v>
      </c>
      <c r="BR58" s="10">
        <v>0</v>
      </c>
      <c r="BS58" s="10">
        <v>9239</v>
      </c>
      <c r="BT58" s="10">
        <v>22994</v>
      </c>
      <c r="BU58" s="10">
        <v>0</v>
      </c>
      <c r="BV58" s="10">
        <v>20</v>
      </c>
      <c r="BW58" s="10">
        <v>20</v>
      </c>
      <c r="BX58" s="10">
        <v>23014</v>
      </c>
      <c r="BY58" s="10">
        <v>8852</v>
      </c>
      <c r="BZ58" s="10">
        <v>7517</v>
      </c>
      <c r="CA58" s="10" t="s">
        <v>173</v>
      </c>
      <c r="CB58" s="9">
        <f t="shared" si="0"/>
        <v>0</v>
      </c>
      <c r="CC58" s="21">
        <v>16369</v>
      </c>
      <c r="CD58" s="10">
        <v>48622</v>
      </c>
      <c r="CE58" s="17">
        <v>220334.43</v>
      </c>
      <c r="CF58" s="176">
        <f>CE58-'P30 Eurostat'!BX58</f>
        <v>0</v>
      </c>
    </row>
    <row r="59" spans="1:84" ht="15">
      <c r="A59" s="7" t="s">
        <v>143</v>
      </c>
      <c r="B59" s="16">
        <v>392.65</v>
      </c>
      <c r="C59" s="16">
        <v>17.7</v>
      </c>
      <c r="D59" s="9">
        <v>0</v>
      </c>
      <c r="E59" s="16">
        <v>29.95</v>
      </c>
      <c r="F59" s="16">
        <v>703.98</v>
      </c>
      <c r="G59" s="16">
        <v>77.69</v>
      </c>
      <c r="H59" s="16">
        <v>80.17</v>
      </c>
      <c r="I59" s="16">
        <v>84.02</v>
      </c>
      <c r="J59" s="16">
        <v>36.29</v>
      </c>
      <c r="K59" s="16">
        <v>134.33000000000001</v>
      </c>
      <c r="L59" s="16">
        <v>281.64</v>
      </c>
      <c r="M59" s="16">
        <v>198.16</v>
      </c>
      <c r="N59" s="16">
        <v>104.06</v>
      </c>
      <c r="O59" s="16">
        <v>194.77</v>
      </c>
      <c r="P59" s="16">
        <v>201.26</v>
      </c>
      <c r="Q59" s="16">
        <v>309.20999999999998</v>
      </c>
      <c r="R59" s="16">
        <v>298.52999999999997</v>
      </c>
      <c r="S59" s="16">
        <v>212.54</v>
      </c>
      <c r="T59" s="16">
        <v>347.03</v>
      </c>
      <c r="U59" s="16">
        <v>368.02</v>
      </c>
      <c r="V59" s="16">
        <v>1104.51</v>
      </c>
      <c r="W59" s="16">
        <v>104.77</v>
      </c>
      <c r="X59" s="16">
        <v>291.07</v>
      </c>
      <c r="Y59" s="16">
        <v>459.55</v>
      </c>
      <c r="Z59" s="16">
        <v>92.41</v>
      </c>
      <c r="AA59" s="16">
        <v>169.52</v>
      </c>
      <c r="AB59" s="16">
        <v>6477.61</v>
      </c>
      <c r="AC59" s="16">
        <v>300.64</v>
      </c>
      <c r="AD59" s="16">
        <v>706.19</v>
      </c>
      <c r="AE59" s="16">
        <v>438.46</v>
      </c>
      <c r="AF59" s="16">
        <v>239.86</v>
      </c>
      <c r="AG59" s="16">
        <v>217.66</v>
      </c>
      <c r="AH59" s="16">
        <v>79.92</v>
      </c>
      <c r="AI59" s="16">
        <v>409.67</v>
      </c>
      <c r="AJ59" s="16">
        <v>17.45</v>
      </c>
      <c r="AK59" s="16">
        <v>482.33</v>
      </c>
      <c r="AL59" s="16">
        <v>186.31</v>
      </c>
      <c r="AM59" s="16">
        <v>218.55</v>
      </c>
      <c r="AN59" s="16">
        <v>283.89</v>
      </c>
      <c r="AO59" s="16">
        <v>654.25</v>
      </c>
      <c r="AP59" s="9">
        <v>792</v>
      </c>
      <c r="AQ59" s="9">
        <v>715</v>
      </c>
      <c r="AR59" s="16">
        <v>356.38</v>
      </c>
      <c r="AS59" s="9">
        <v>0</v>
      </c>
      <c r="AT59" s="16">
        <v>1928.87</v>
      </c>
      <c r="AU59" s="16">
        <v>1453.46</v>
      </c>
      <c r="AV59" s="16">
        <v>16451.810000000001</v>
      </c>
      <c r="AW59" s="16">
        <v>1019.9</v>
      </c>
      <c r="AX59" s="16">
        <v>286.39999999999998</v>
      </c>
      <c r="AY59" s="16">
        <v>224.02</v>
      </c>
      <c r="AZ59" s="16">
        <v>949.56</v>
      </c>
      <c r="BA59" s="16">
        <v>222.14</v>
      </c>
      <c r="BB59" s="16">
        <v>31.99</v>
      </c>
      <c r="BC59" s="16">
        <v>2277.2600000000002</v>
      </c>
      <c r="BD59" s="9">
        <v>2196</v>
      </c>
      <c r="BE59" s="16">
        <v>299.70999999999998</v>
      </c>
      <c r="BF59" s="16">
        <v>80.5</v>
      </c>
      <c r="BG59" s="16">
        <v>83.72</v>
      </c>
      <c r="BH59" s="16">
        <v>296.89999999999998</v>
      </c>
      <c r="BI59" s="16">
        <v>186.08</v>
      </c>
      <c r="BJ59" s="16">
        <v>1.61</v>
      </c>
      <c r="BK59" s="16">
        <v>61.7</v>
      </c>
      <c r="BL59" s="16">
        <v>394.62</v>
      </c>
      <c r="BM59" s="9">
        <v>0</v>
      </c>
      <c r="BN59" s="9">
        <v>0</v>
      </c>
      <c r="BO59" s="16">
        <v>47316.24</v>
      </c>
      <c r="BP59" s="21">
        <v>1155</v>
      </c>
      <c r="BQ59" s="9">
        <v>0</v>
      </c>
      <c r="BR59" s="9">
        <v>0</v>
      </c>
      <c r="BS59" s="9">
        <v>1155</v>
      </c>
      <c r="BT59" s="9">
        <v>23323</v>
      </c>
      <c r="BU59" s="9">
        <v>0</v>
      </c>
      <c r="BV59" s="9">
        <v>160</v>
      </c>
      <c r="BW59" s="9">
        <v>160</v>
      </c>
      <c r="BX59" s="9">
        <v>23483</v>
      </c>
      <c r="BY59" s="9">
        <v>5850</v>
      </c>
      <c r="BZ59" s="9">
        <v>4816</v>
      </c>
      <c r="CA59" s="9" t="s">
        <v>173</v>
      </c>
      <c r="CB59" s="9">
        <f t="shared" si="0"/>
        <v>0</v>
      </c>
      <c r="CC59" s="21">
        <v>10666</v>
      </c>
      <c r="CD59" s="9">
        <v>35304</v>
      </c>
      <c r="CE59" s="16">
        <v>82620.240000000005</v>
      </c>
      <c r="CF59" s="176">
        <f>CE59-'P30 Eurostat'!BX59</f>
        <v>1.0000000009313226E-2</v>
      </c>
    </row>
    <row r="60" spans="1:84" ht="15">
      <c r="A60" s="7" t="s">
        <v>144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7">
        <v>2512.4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7">
        <v>2512.4</v>
      </c>
      <c r="BP60" s="21">
        <v>0</v>
      </c>
      <c r="BQ60" s="10">
        <v>12526</v>
      </c>
      <c r="BR60" s="10">
        <v>0</v>
      </c>
      <c r="BS60" s="10">
        <v>12526</v>
      </c>
      <c r="BT60" s="10">
        <v>50583</v>
      </c>
      <c r="BU60" s="10">
        <v>0</v>
      </c>
      <c r="BV60" s="10">
        <v>-95</v>
      </c>
      <c r="BW60" s="10">
        <v>-95</v>
      </c>
      <c r="BX60" s="10">
        <v>50488</v>
      </c>
      <c r="BY60" s="10">
        <v>4400</v>
      </c>
      <c r="BZ60" s="10">
        <v>3758</v>
      </c>
      <c r="CA60" s="10" t="s">
        <v>173</v>
      </c>
      <c r="CB60" s="9">
        <f t="shared" si="0"/>
        <v>0</v>
      </c>
      <c r="CC60" s="21">
        <v>8158</v>
      </c>
      <c r="CD60" s="10">
        <v>71172</v>
      </c>
      <c r="CE60" s="17">
        <v>73684.399999999994</v>
      </c>
      <c r="CF60" s="176">
        <f>CE60-'P30 Eurostat'!BX60</f>
        <v>0</v>
      </c>
    </row>
    <row r="61" spans="1:84" ht="15">
      <c r="A61" s="7" t="s">
        <v>145</v>
      </c>
      <c r="B61" s="9">
        <v>0</v>
      </c>
      <c r="C61" s="9">
        <v>0</v>
      </c>
      <c r="D61" s="9">
        <v>0</v>
      </c>
      <c r="E61" s="16">
        <v>12.66</v>
      </c>
      <c r="F61" s="16">
        <v>2908.19</v>
      </c>
      <c r="G61" s="16">
        <v>211.15</v>
      </c>
      <c r="H61" s="16">
        <v>14.63</v>
      </c>
      <c r="I61" s="16">
        <v>41.09</v>
      </c>
      <c r="J61" s="16">
        <v>221.91</v>
      </c>
      <c r="K61" s="16">
        <v>91.18</v>
      </c>
      <c r="L61" s="16">
        <v>1222.46</v>
      </c>
      <c r="M61" s="16">
        <v>875.85</v>
      </c>
      <c r="N61" s="16">
        <v>77.150000000000006</v>
      </c>
      <c r="O61" s="16">
        <v>32.479999999999997</v>
      </c>
      <c r="P61" s="16">
        <v>27.13</v>
      </c>
      <c r="Q61" s="16">
        <v>80.98</v>
      </c>
      <c r="R61" s="16">
        <v>101.84</v>
      </c>
      <c r="S61" s="16">
        <v>84.09</v>
      </c>
      <c r="T61" s="16">
        <v>52.43</v>
      </c>
      <c r="U61" s="16">
        <v>1216.22</v>
      </c>
      <c r="V61" s="16">
        <v>48.75</v>
      </c>
      <c r="W61" s="16">
        <v>330.1</v>
      </c>
      <c r="X61" s="16">
        <v>103.79</v>
      </c>
      <c r="Y61" s="16">
        <v>100.6</v>
      </c>
      <c r="Z61" s="9">
        <v>0</v>
      </c>
      <c r="AA61" s="16">
        <v>103.92</v>
      </c>
      <c r="AB61" s="16">
        <v>324.87</v>
      </c>
      <c r="AC61" s="16">
        <v>64.39</v>
      </c>
      <c r="AD61" s="16">
        <v>458.67</v>
      </c>
      <c r="AE61" s="16">
        <v>3925.49</v>
      </c>
      <c r="AF61" s="16">
        <v>236.43</v>
      </c>
      <c r="AG61" s="16">
        <v>11.33</v>
      </c>
      <c r="AH61" s="16">
        <v>123.6</v>
      </c>
      <c r="AI61" s="16">
        <v>59.62</v>
      </c>
      <c r="AJ61" s="9">
        <v>0</v>
      </c>
      <c r="AK61" s="16">
        <v>191.92</v>
      </c>
      <c r="AL61" s="16">
        <v>350.44</v>
      </c>
      <c r="AM61" s="16">
        <v>115.45</v>
      </c>
      <c r="AN61" s="16">
        <v>724.72</v>
      </c>
      <c r="AO61" s="16">
        <v>487.23</v>
      </c>
      <c r="AP61" s="9">
        <v>894</v>
      </c>
      <c r="AQ61" s="9">
        <v>728</v>
      </c>
      <c r="AR61" s="9">
        <v>0</v>
      </c>
      <c r="AS61" s="9">
        <v>0</v>
      </c>
      <c r="AT61" s="16">
        <v>69.87</v>
      </c>
      <c r="AU61" s="16">
        <v>228.63</v>
      </c>
      <c r="AV61" s="16">
        <v>92.89</v>
      </c>
      <c r="AW61" s="16">
        <v>90.84</v>
      </c>
      <c r="AX61" s="16">
        <v>1563.01</v>
      </c>
      <c r="AY61" s="16">
        <v>115.38</v>
      </c>
      <c r="AZ61" s="16">
        <v>153.61000000000001</v>
      </c>
      <c r="BA61" s="16">
        <v>60.43</v>
      </c>
      <c r="BB61" s="16">
        <v>350.67</v>
      </c>
      <c r="BC61" s="16">
        <v>155.77000000000001</v>
      </c>
      <c r="BD61" s="9">
        <v>596</v>
      </c>
      <c r="BE61" s="16">
        <v>154.56</v>
      </c>
      <c r="BF61" s="16">
        <v>471.59</v>
      </c>
      <c r="BG61" s="16">
        <v>81.31</v>
      </c>
      <c r="BH61" s="16">
        <v>422.83</v>
      </c>
      <c r="BI61" s="16">
        <v>261.98</v>
      </c>
      <c r="BJ61" s="16">
        <v>52.86</v>
      </c>
      <c r="BK61" s="16">
        <v>39.01</v>
      </c>
      <c r="BL61" s="9">
        <v>0</v>
      </c>
      <c r="BM61" s="9">
        <v>0</v>
      </c>
      <c r="BN61" s="9">
        <v>0</v>
      </c>
      <c r="BO61" s="16">
        <v>21615.95</v>
      </c>
      <c r="BP61" s="21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2839</v>
      </c>
      <c r="BZ61" s="9">
        <v>1653</v>
      </c>
      <c r="CA61" s="9" t="s">
        <v>173</v>
      </c>
      <c r="CB61" s="9">
        <f t="shared" si="0"/>
        <v>0</v>
      </c>
      <c r="CC61" s="21">
        <v>4492</v>
      </c>
      <c r="CD61" s="9">
        <v>4492</v>
      </c>
      <c r="CE61" s="16">
        <v>26107.95</v>
      </c>
      <c r="CF61" s="176">
        <f>CE61-'P30 Eurostat'!BX61</f>
        <v>0</v>
      </c>
    </row>
    <row r="62" spans="1:84" ht="15">
      <c r="A62" s="7" t="s">
        <v>146</v>
      </c>
      <c r="B62" s="17">
        <v>405.79</v>
      </c>
      <c r="C62" s="17">
        <v>4.42</v>
      </c>
      <c r="D62" s="17">
        <v>6.41</v>
      </c>
      <c r="E62" s="17">
        <v>6.39</v>
      </c>
      <c r="F62" s="17">
        <v>339.69</v>
      </c>
      <c r="G62" s="17">
        <v>12.13</v>
      </c>
      <c r="H62" s="17">
        <v>8.66</v>
      </c>
      <c r="I62" s="17">
        <v>27.95</v>
      </c>
      <c r="J62" s="17">
        <v>12.99</v>
      </c>
      <c r="K62" s="17">
        <v>37.67</v>
      </c>
      <c r="L62" s="17">
        <v>59.42</v>
      </c>
      <c r="M62" s="17">
        <v>28.26</v>
      </c>
      <c r="N62" s="17">
        <v>27.75</v>
      </c>
      <c r="O62" s="17">
        <v>38.19</v>
      </c>
      <c r="P62" s="17">
        <v>63.26</v>
      </c>
      <c r="Q62" s="17">
        <v>86.52</v>
      </c>
      <c r="R62" s="17">
        <v>20.75</v>
      </c>
      <c r="S62" s="17">
        <v>19.87</v>
      </c>
      <c r="T62" s="17">
        <v>46.96</v>
      </c>
      <c r="U62" s="17">
        <v>22.2</v>
      </c>
      <c r="V62" s="17">
        <v>86.09</v>
      </c>
      <c r="W62" s="17">
        <v>15.54</v>
      </c>
      <c r="X62" s="17">
        <v>34.78</v>
      </c>
      <c r="Y62" s="17">
        <v>148.19999999999999</v>
      </c>
      <c r="Z62" s="17">
        <v>12.63</v>
      </c>
      <c r="AA62" s="17">
        <v>32.81</v>
      </c>
      <c r="AB62" s="17">
        <v>329.48</v>
      </c>
      <c r="AC62" s="17">
        <v>126.36</v>
      </c>
      <c r="AD62" s="17">
        <v>1307.81</v>
      </c>
      <c r="AE62" s="17">
        <v>390.38</v>
      </c>
      <c r="AF62" s="17">
        <v>127.22</v>
      </c>
      <c r="AG62" s="17">
        <v>121.94</v>
      </c>
      <c r="AH62" s="17">
        <v>49.85</v>
      </c>
      <c r="AI62" s="17">
        <v>190.96</v>
      </c>
      <c r="AJ62" s="17">
        <v>17.48</v>
      </c>
      <c r="AK62" s="17">
        <v>144.66999999999999</v>
      </c>
      <c r="AL62" s="17">
        <v>50.87</v>
      </c>
      <c r="AM62" s="17">
        <v>75.23</v>
      </c>
      <c r="AN62" s="17">
        <v>168.75</v>
      </c>
      <c r="AO62" s="17">
        <v>199.86</v>
      </c>
      <c r="AP62" s="10">
        <v>765</v>
      </c>
      <c r="AQ62" s="10">
        <v>684</v>
      </c>
      <c r="AR62" s="17">
        <v>464.37</v>
      </c>
      <c r="AS62" s="10">
        <v>0</v>
      </c>
      <c r="AT62" s="17">
        <v>168.92</v>
      </c>
      <c r="AU62" s="17">
        <v>776.03</v>
      </c>
      <c r="AV62" s="17">
        <v>175.79</v>
      </c>
      <c r="AW62" s="17">
        <v>495.41</v>
      </c>
      <c r="AX62" s="17">
        <v>175.54</v>
      </c>
      <c r="AY62" s="17">
        <v>535.01</v>
      </c>
      <c r="AZ62" s="17">
        <v>461.82</v>
      </c>
      <c r="BA62" s="17">
        <v>14.76</v>
      </c>
      <c r="BB62" s="17">
        <v>37.36</v>
      </c>
      <c r="BC62" s="17">
        <v>746.55</v>
      </c>
      <c r="BD62" s="10">
        <v>1191</v>
      </c>
      <c r="BE62" s="17">
        <v>505.74</v>
      </c>
      <c r="BF62" s="17">
        <v>450.98</v>
      </c>
      <c r="BG62" s="17">
        <v>491.03</v>
      </c>
      <c r="BH62" s="17">
        <v>117.22</v>
      </c>
      <c r="BI62" s="17">
        <v>72.430000000000007</v>
      </c>
      <c r="BJ62" s="17">
        <v>173.47</v>
      </c>
      <c r="BK62" s="17">
        <v>7.77</v>
      </c>
      <c r="BL62" s="17">
        <v>36.450000000000003</v>
      </c>
      <c r="BM62" s="10">
        <v>0</v>
      </c>
      <c r="BN62" s="10">
        <v>0</v>
      </c>
      <c r="BO62" s="17">
        <v>13452.79</v>
      </c>
      <c r="BP62" s="21">
        <v>4232</v>
      </c>
      <c r="BQ62" s="10">
        <v>0</v>
      </c>
      <c r="BR62" s="10">
        <v>0</v>
      </c>
      <c r="BS62" s="10">
        <v>4232</v>
      </c>
      <c r="BT62" s="10">
        <v>0</v>
      </c>
      <c r="BU62" s="10">
        <v>0</v>
      </c>
      <c r="BV62" s="10">
        <v>110</v>
      </c>
      <c r="BW62" s="10">
        <v>110</v>
      </c>
      <c r="BX62" s="10">
        <v>110</v>
      </c>
      <c r="BY62" s="10">
        <v>4</v>
      </c>
      <c r="BZ62" s="10">
        <v>6</v>
      </c>
      <c r="CA62" s="10" t="s">
        <v>173</v>
      </c>
      <c r="CB62" s="9">
        <f t="shared" si="0"/>
        <v>0</v>
      </c>
      <c r="CC62" s="21">
        <v>10</v>
      </c>
      <c r="CD62" s="10">
        <v>4352</v>
      </c>
      <c r="CE62" s="17">
        <v>17804.79</v>
      </c>
      <c r="CF62" s="176">
        <f>CE62-'P30 Eurostat'!BX62</f>
        <v>1.0000000002037268E-2</v>
      </c>
    </row>
    <row r="63" spans="1:84" ht="15">
      <c r="A63" s="7" t="s">
        <v>147</v>
      </c>
      <c r="B63" s="16">
        <v>429.18</v>
      </c>
      <c r="C63" s="16">
        <v>10.210000000000001</v>
      </c>
      <c r="D63" s="16">
        <v>36.81</v>
      </c>
      <c r="E63" s="16">
        <v>44.12</v>
      </c>
      <c r="F63" s="16">
        <v>1658.36</v>
      </c>
      <c r="G63" s="16">
        <v>69.709999999999994</v>
      </c>
      <c r="H63" s="16">
        <v>36.090000000000003</v>
      </c>
      <c r="I63" s="16">
        <v>162.71</v>
      </c>
      <c r="J63" s="16">
        <v>78.98</v>
      </c>
      <c r="K63" s="16">
        <v>285.37</v>
      </c>
      <c r="L63" s="16">
        <v>335.12</v>
      </c>
      <c r="M63" s="16">
        <v>185.54</v>
      </c>
      <c r="N63" s="16">
        <v>260.49</v>
      </c>
      <c r="O63" s="16">
        <v>397.09</v>
      </c>
      <c r="P63" s="16">
        <v>359.57</v>
      </c>
      <c r="Q63" s="16">
        <v>502.58</v>
      </c>
      <c r="R63" s="16">
        <v>103.62</v>
      </c>
      <c r="S63" s="16">
        <v>107.2</v>
      </c>
      <c r="T63" s="16">
        <v>309.17</v>
      </c>
      <c r="U63" s="16">
        <v>242.7</v>
      </c>
      <c r="V63" s="16">
        <v>469.76</v>
      </c>
      <c r="W63" s="16">
        <v>94.52</v>
      </c>
      <c r="X63" s="16">
        <v>235.67</v>
      </c>
      <c r="Y63" s="16">
        <v>891.53</v>
      </c>
      <c r="Z63" s="9">
        <v>164</v>
      </c>
      <c r="AA63" s="16">
        <v>380.64</v>
      </c>
      <c r="AB63" s="16">
        <v>3358.03</v>
      </c>
      <c r="AC63" s="16">
        <v>695.69</v>
      </c>
      <c r="AD63" s="16">
        <v>5188.8999999999996</v>
      </c>
      <c r="AE63" s="16">
        <v>1863.72</v>
      </c>
      <c r="AF63" s="16">
        <v>1384.49</v>
      </c>
      <c r="AG63" s="16">
        <v>565.52</v>
      </c>
      <c r="AH63" s="16">
        <v>250.82</v>
      </c>
      <c r="AI63" s="16">
        <v>1150.53</v>
      </c>
      <c r="AJ63" s="16">
        <v>99.02</v>
      </c>
      <c r="AK63" s="16">
        <v>430.37</v>
      </c>
      <c r="AL63" s="16">
        <v>284.33999999999997</v>
      </c>
      <c r="AM63" s="16">
        <v>534.23</v>
      </c>
      <c r="AN63" s="16">
        <v>1405.66</v>
      </c>
      <c r="AO63" s="16">
        <v>1350.06</v>
      </c>
      <c r="AP63" s="9">
        <v>2294</v>
      </c>
      <c r="AQ63" s="9">
        <v>2052</v>
      </c>
      <c r="AR63" s="16">
        <v>1392.04</v>
      </c>
      <c r="AS63" s="9">
        <v>0</v>
      </c>
      <c r="AT63" s="16">
        <v>803.1</v>
      </c>
      <c r="AU63" s="16">
        <v>4643.87</v>
      </c>
      <c r="AV63" s="16">
        <v>1019.52</v>
      </c>
      <c r="AW63" s="16">
        <v>2519.38</v>
      </c>
      <c r="AX63" s="16">
        <v>1016.93</v>
      </c>
      <c r="AY63" s="16">
        <v>341.64</v>
      </c>
      <c r="AZ63" s="16">
        <v>3513.11</v>
      </c>
      <c r="BA63" s="16">
        <v>85.57</v>
      </c>
      <c r="BB63" s="16">
        <v>179.81</v>
      </c>
      <c r="BC63" s="16">
        <v>3739.04</v>
      </c>
      <c r="BD63" s="9">
        <v>3672</v>
      </c>
      <c r="BE63" s="16">
        <v>1567.2</v>
      </c>
      <c r="BF63" s="16">
        <v>1439.2</v>
      </c>
      <c r="BG63" s="16">
        <v>802.62</v>
      </c>
      <c r="BH63" s="16">
        <v>462.4</v>
      </c>
      <c r="BI63" s="16">
        <v>569.23</v>
      </c>
      <c r="BJ63" s="16">
        <v>106.83</v>
      </c>
      <c r="BK63" s="16">
        <v>131.62</v>
      </c>
      <c r="BL63" s="16">
        <v>1455.73</v>
      </c>
      <c r="BM63" s="9">
        <v>0</v>
      </c>
      <c r="BN63" s="9">
        <v>0</v>
      </c>
      <c r="BO63" s="16">
        <v>60218.92</v>
      </c>
      <c r="BP63" s="21">
        <v>4752</v>
      </c>
      <c r="BQ63" s="9">
        <v>1048</v>
      </c>
      <c r="BR63" s="9">
        <v>0</v>
      </c>
      <c r="BS63" s="9">
        <v>5800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4961</v>
      </c>
      <c r="BZ63" s="9">
        <v>10519</v>
      </c>
      <c r="CA63" s="9" t="s">
        <v>173</v>
      </c>
      <c r="CB63" s="9">
        <f t="shared" si="0"/>
        <v>0</v>
      </c>
      <c r="CC63" s="21">
        <v>15480</v>
      </c>
      <c r="CD63" s="9">
        <v>21280</v>
      </c>
      <c r="CE63" s="16">
        <v>81498.92</v>
      </c>
      <c r="CF63" s="176">
        <f>CE63-'P30 Eurostat'!BX63</f>
        <v>0</v>
      </c>
    </row>
    <row r="64" spans="1:84" ht="15">
      <c r="A64" s="7" t="s">
        <v>148</v>
      </c>
      <c r="B64" s="10">
        <v>0</v>
      </c>
      <c r="C64" s="10">
        <v>9</v>
      </c>
      <c r="D64" s="17">
        <v>5.0199999999999996</v>
      </c>
      <c r="E64" s="10">
        <v>98</v>
      </c>
      <c r="F64" s="10">
        <v>2785</v>
      </c>
      <c r="G64" s="10">
        <v>462</v>
      </c>
      <c r="H64" s="10">
        <v>233</v>
      </c>
      <c r="I64" s="10">
        <v>359</v>
      </c>
      <c r="J64" s="10">
        <v>195</v>
      </c>
      <c r="K64" s="10">
        <v>27</v>
      </c>
      <c r="L64" s="17">
        <v>655.16999999999996</v>
      </c>
      <c r="M64" s="10">
        <v>346</v>
      </c>
      <c r="N64" s="10">
        <v>987</v>
      </c>
      <c r="O64" s="10">
        <v>767</v>
      </c>
      <c r="P64" s="10">
        <v>816</v>
      </c>
      <c r="Q64" s="10">
        <v>1325</v>
      </c>
      <c r="R64" s="10">
        <v>409</v>
      </c>
      <c r="S64" s="10">
        <v>624</v>
      </c>
      <c r="T64" s="10">
        <v>1011</v>
      </c>
      <c r="U64" s="10">
        <v>1117</v>
      </c>
      <c r="V64" s="10">
        <v>1325</v>
      </c>
      <c r="W64" s="17">
        <v>252.31</v>
      </c>
      <c r="X64" s="10">
        <v>874</v>
      </c>
      <c r="Y64" s="10">
        <v>236</v>
      </c>
      <c r="Z64" s="17">
        <v>191.26</v>
      </c>
      <c r="AA64" s="10">
        <v>602</v>
      </c>
      <c r="AB64" s="17">
        <v>7559.8</v>
      </c>
      <c r="AC64" s="10">
        <v>297</v>
      </c>
      <c r="AD64" s="10">
        <v>1934</v>
      </c>
      <c r="AE64" s="10">
        <v>1384</v>
      </c>
      <c r="AF64" s="10">
        <v>2199</v>
      </c>
      <c r="AG64" s="10">
        <v>396</v>
      </c>
      <c r="AH64" s="10">
        <v>481</v>
      </c>
      <c r="AI64" s="10">
        <v>1538</v>
      </c>
      <c r="AJ64" s="17">
        <v>347.11</v>
      </c>
      <c r="AK64" s="17">
        <v>646.41</v>
      </c>
      <c r="AL64" s="17">
        <v>22.08</v>
      </c>
      <c r="AM64" s="10">
        <v>23</v>
      </c>
      <c r="AN64" s="10">
        <v>82</v>
      </c>
      <c r="AO64" s="10">
        <v>225</v>
      </c>
      <c r="AP64" s="10">
        <v>1224</v>
      </c>
      <c r="AQ64" s="10">
        <v>226</v>
      </c>
      <c r="AR64" s="17">
        <v>247.31</v>
      </c>
      <c r="AS64" s="10">
        <v>0</v>
      </c>
      <c r="AT64" s="17">
        <v>153.84</v>
      </c>
      <c r="AU64" s="10">
        <v>685</v>
      </c>
      <c r="AV64" s="17">
        <v>254.85</v>
      </c>
      <c r="AW64" s="10">
        <v>220</v>
      </c>
      <c r="AX64" s="10">
        <v>97</v>
      </c>
      <c r="AY64" s="10">
        <v>76</v>
      </c>
      <c r="AZ64" s="10">
        <v>854</v>
      </c>
      <c r="BA64" s="10">
        <v>576</v>
      </c>
      <c r="BB64" s="10">
        <v>107</v>
      </c>
      <c r="BC64" s="17">
        <v>1284.22</v>
      </c>
      <c r="BD64" s="10">
        <v>1455</v>
      </c>
      <c r="BE64" s="17">
        <v>483.38</v>
      </c>
      <c r="BF64" s="17">
        <v>440.89</v>
      </c>
      <c r="BG64" s="17">
        <v>280.35000000000002</v>
      </c>
      <c r="BH64" s="17">
        <v>197.29</v>
      </c>
      <c r="BI64" s="17">
        <v>82.47</v>
      </c>
      <c r="BJ64" s="17">
        <v>27.72</v>
      </c>
      <c r="BK64" s="10">
        <v>51</v>
      </c>
      <c r="BL64" s="10">
        <v>89</v>
      </c>
      <c r="BM64" s="10">
        <v>0</v>
      </c>
      <c r="BN64" s="10">
        <v>0</v>
      </c>
      <c r="BO64" s="17">
        <v>41957.47</v>
      </c>
      <c r="BP64" s="21">
        <v>348</v>
      </c>
      <c r="BQ64" s="10">
        <v>0</v>
      </c>
      <c r="BR64" s="10">
        <v>0</v>
      </c>
      <c r="BS64" s="10">
        <v>348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 t="s">
        <v>173</v>
      </c>
      <c r="CB64" s="9">
        <f t="shared" si="0"/>
        <v>0</v>
      </c>
      <c r="CC64" s="21">
        <v>0</v>
      </c>
      <c r="CD64" s="10">
        <v>348</v>
      </c>
      <c r="CE64" s="17">
        <v>42305.47</v>
      </c>
      <c r="CF64" s="176">
        <f>CE64-'P30 Eurostat'!BX64</f>
        <v>0</v>
      </c>
    </row>
    <row r="65" spans="1:84" ht="15">
      <c r="A65" s="7" t="s">
        <v>149</v>
      </c>
      <c r="B65" s="9">
        <v>0</v>
      </c>
      <c r="C65" s="9">
        <v>0</v>
      </c>
      <c r="D65" s="9">
        <v>0</v>
      </c>
      <c r="E65" s="16">
        <v>2.09</v>
      </c>
      <c r="F65" s="16">
        <v>73.239999999999995</v>
      </c>
      <c r="G65" s="16">
        <v>7.93</v>
      </c>
      <c r="H65" s="16">
        <v>3.78</v>
      </c>
      <c r="I65" s="16">
        <v>14.35</v>
      </c>
      <c r="J65" s="16">
        <v>1.89</v>
      </c>
      <c r="K65" s="16">
        <v>32.619999999999997</v>
      </c>
      <c r="L65" s="16">
        <v>46.42</v>
      </c>
      <c r="M65" s="16">
        <v>11.51</v>
      </c>
      <c r="N65" s="16">
        <v>11.51</v>
      </c>
      <c r="O65" s="16">
        <v>110.41</v>
      </c>
      <c r="P65" s="16">
        <v>61.68</v>
      </c>
      <c r="Q65" s="16">
        <v>24.24</v>
      </c>
      <c r="R65" s="16">
        <v>18.899999999999999</v>
      </c>
      <c r="S65" s="16">
        <v>18.34</v>
      </c>
      <c r="T65" s="16">
        <v>21.34</v>
      </c>
      <c r="U65" s="16">
        <v>27.98</v>
      </c>
      <c r="V65" s="16">
        <v>40.590000000000003</v>
      </c>
      <c r="W65" s="16">
        <v>7.15</v>
      </c>
      <c r="X65" s="16">
        <v>18.760000000000002</v>
      </c>
      <c r="Y65" s="16">
        <v>13.85</v>
      </c>
      <c r="Z65" s="16">
        <v>6.62</v>
      </c>
      <c r="AA65" s="16">
        <v>7.72</v>
      </c>
      <c r="AB65" s="16">
        <v>80.709999999999994</v>
      </c>
      <c r="AC65" s="16">
        <v>61.98</v>
      </c>
      <c r="AD65" s="16">
        <v>614.03</v>
      </c>
      <c r="AE65" s="16">
        <v>390.35</v>
      </c>
      <c r="AF65" s="16">
        <v>157.1</v>
      </c>
      <c r="AG65" s="16">
        <v>104.6</v>
      </c>
      <c r="AH65" s="16">
        <v>80.37</v>
      </c>
      <c r="AI65" s="16">
        <v>181.92</v>
      </c>
      <c r="AJ65" s="16">
        <v>1.19</v>
      </c>
      <c r="AK65" s="16">
        <v>325.51</v>
      </c>
      <c r="AL65" s="16">
        <v>9.4</v>
      </c>
      <c r="AM65" s="16">
        <v>1.76</v>
      </c>
      <c r="AN65" s="16">
        <v>9.41</v>
      </c>
      <c r="AO65" s="16">
        <v>79.92</v>
      </c>
      <c r="AP65" s="9">
        <v>9</v>
      </c>
      <c r="AQ65" s="9">
        <v>0</v>
      </c>
      <c r="AR65" s="9">
        <v>0</v>
      </c>
      <c r="AS65" s="9">
        <v>0</v>
      </c>
      <c r="AT65" s="16">
        <v>8.7200000000000006</v>
      </c>
      <c r="AU65" s="16">
        <v>138.79</v>
      </c>
      <c r="AV65" s="16">
        <v>37.9</v>
      </c>
      <c r="AW65" s="16">
        <v>20.59</v>
      </c>
      <c r="AX65" s="16">
        <v>22.94</v>
      </c>
      <c r="AY65" s="16">
        <v>20.49</v>
      </c>
      <c r="AZ65" s="16">
        <v>78.73</v>
      </c>
      <c r="BA65" s="16">
        <v>17.72</v>
      </c>
      <c r="BB65" s="16">
        <v>1737.7</v>
      </c>
      <c r="BC65" s="16">
        <v>126.22</v>
      </c>
      <c r="BD65" s="9">
        <v>12</v>
      </c>
      <c r="BE65" s="16">
        <v>23.19</v>
      </c>
      <c r="BF65" s="16">
        <v>10.58</v>
      </c>
      <c r="BG65" s="16">
        <v>3.59</v>
      </c>
      <c r="BH65" s="16">
        <v>14.51</v>
      </c>
      <c r="BI65" s="16">
        <v>29.09</v>
      </c>
      <c r="BJ65" s="9">
        <v>0</v>
      </c>
      <c r="BK65" s="16">
        <v>5.94</v>
      </c>
      <c r="BL65" s="16">
        <v>5.79</v>
      </c>
      <c r="BM65" s="9">
        <v>0</v>
      </c>
      <c r="BN65" s="9">
        <v>0</v>
      </c>
      <c r="BO65" s="16">
        <v>5004.63</v>
      </c>
      <c r="BP65" s="21">
        <v>2966</v>
      </c>
      <c r="BQ65" s="9">
        <v>0</v>
      </c>
      <c r="BR65" s="9">
        <v>0</v>
      </c>
      <c r="BS65" s="9">
        <v>2966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 t="s">
        <v>173</v>
      </c>
      <c r="CB65" s="9">
        <f t="shared" si="0"/>
        <v>0</v>
      </c>
      <c r="CC65" s="21">
        <v>0</v>
      </c>
      <c r="CD65" s="9">
        <v>2966</v>
      </c>
      <c r="CE65" s="16">
        <v>7970.63</v>
      </c>
      <c r="CF65" s="176">
        <f>CE65-'P30 Eurostat'!BX65</f>
        <v>0</v>
      </c>
    </row>
    <row r="66" spans="1:84" ht="15">
      <c r="A66" s="7" t="s">
        <v>150</v>
      </c>
      <c r="B66" s="17">
        <v>168.33</v>
      </c>
      <c r="C66" s="17">
        <v>20.81</v>
      </c>
      <c r="D66" s="17">
        <v>2.46</v>
      </c>
      <c r="E66" s="17">
        <v>47.34</v>
      </c>
      <c r="F66" s="17">
        <v>1498.34</v>
      </c>
      <c r="G66" s="17">
        <v>105.81</v>
      </c>
      <c r="H66" s="17">
        <v>109.09</v>
      </c>
      <c r="I66" s="17">
        <v>270.35000000000002</v>
      </c>
      <c r="J66" s="17">
        <v>125.96</v>
      </c>
      <c r="K66" s="17">
        <v>308.24</v>
      </c>
      <c r="L66" s="17">
        <v>573.99</v>
      </c>
      <c r="M66" s="17">
        <v>272.66000000000003</v>
      </c>
      <c r="N66" s="17">
        <v>243.2</v>
      </c>
      <c r="O66" s="17">
        <v>347.72</v>
      </c>
      <c r="P66" s="17">
        <v>536.41999999999996</v>
      </c>
      <c r="Q66" s="17">
        <v>644.79999999999995</v>
      </c>
      <c r="R66" s="17">
        <v>157.9</v>
      </c>
      <c r="S66" s="17">
        <v>146.59</v>
      </c>
      <c r="T66" s="17">
        <v>332.1</v>
      </c>
      <c r="U66" s="17">
        <v>218.6</v>
      </c>
      <c r="V66" s="17">
        <v>535.62</v>
      </c>
      <c r="W66" s="17">
        <v>140.02000000000001</v>
      </c>
      <c r="X66" s="17">
        <v>252.59</v>
      </c>
      <c r="Y66" s="17">
        <v>1219.07</v>
      </c>
      <c r="Z66" s="17">
        <v>517.6</v>
      </c>
      <c r="AA66" s="17">
        <v>1743.13</v>
      </c>
      <c r="AB66" s="17">
        <v>3293.88</v>
      </c>
      <c r="AC66" s="17">
        <v>1062.93</v>
      </c>
      <c r="AD66" s="17">
        <v>8542.2800000000007</v>
      </c>
      <c r="AE66" s="17">
        <v>3192.78</v>
      </c>
      <c r="AF66" s="17">
        <v>857.09</v>
      </c>
      <c r="AG66" s="17">
        <v>901.81</v>
      </c>
      <c r="AH66" s="17">
        <v>276.47000000000003</v>
      </c>
      <c r="AI66" s="17">
        <v>1471.3</v>
      </c>
      <c r="AJ66" s="17">
        <v>164.38</v>
      </c>
      <c r="AK66" s="17">
        <v>1061.43</v>
      </c>
      <c r="AL66" s="17">
        <v>437.16</v>
      </c>
      <c r="AM66" s="17">
        <v>568.78</v>
      </c>
      <c r="AN66" s="17">
        <v>1127.82</v>
      </c>
      <c r="AO66" s="17">
        <v>1639.65</v>
      </c>
      <c r="AP66" s="10">
        <v>2851</v>
      </c>
      <c r="AQ66" s="10">
        <v>2861</v>
      </c>
      <c r="AR66" s="17">
        <v>1995.72</v>
      </c>
      <c r="AS66" s="10">
        <v>303</v>
      </c>
      <c r="AT66" s="17">
        <v>5016.34</v>
      </c>
      <c r="AU66" s="17">
        <v>7108.6</v>
      </c>
      <c r="AV66" s="17">
        <v>1138.0999999999999</v>
      </c>
      <c r="AW66" s="17">
        <v>3455.04</v>
      </c>
      <c r="AX66" s="17">
        <v>1416.92</v>
      </c>
      <c r="AY66" s="17">
        <v>584.55999999999995</v>
      </c>
      <c r="AZ66" s="17">
        <v>3450.26</v>
      </c>
      <c r="BA66" s="17">
        <v>118.2</v>
      </c>
      <c r="BB66" s="17">
        <v>255.07</v>
      </c>
      <c r="BC66" s="17">
        <v>6530.98</v>
      </c>
      <c r="BD66" s="10">
        <v>4617</v>
      </c>
      <c r="BE66" s="17">
        <v>2355.21</v>
      </c>
      <c r="BF66" s="17">
        <v>2159.58</v>
      </c>
      <c r="BG66" s="17">
        <v>1581.57</v>
      </c>
      <c r="BH66" s="17">
        <v>669.12</v>
      </c>
      <c r="BI66" s="17">
        <v>745.59</v>
      </c>
      <c r="BJ66" s="17">
        <v>786.53</v>
      </c>
      <c r="BK66" s="17">
        <v>263.08</v>
      </c>
      <c r="BL66" s="17">
        <v>278.79000000000002</v>
      </c>
      <c r="BM66" s="10">
        <v>0</v>
      </c>
      <c r="BN66" s="10">
        <v>0</v>
      </c>
      <c r="BO66" s="17">
        <v>85677.74</v>
      </c>
      <c r="BP66" s="21">
        <v>2409</v>
      </c>
      <c r="BQ66" s="10">
        <v>0</v>
      </c>
      <c r="BR66" s="10">
        <v>0</v>
      </c>
      <c r="BS66" s="10">
        <v>2409</v>
      </c>
      <c r="BT66" s="10">
        <v>0</v>
      </c>
      <c r="BU66" s="10">
        <v>0</v>
      </c>
      <c r="BV66" s="10">
        <v>16</v>
      </c>
      <c r="BW66" s="10">
        <v>16</v>
      </c>
      <c r="BX66" s="10">
        <v>16</v>
      </c>
      <c r="BY66" s="10">
        <v>12735</v>
      </c>
      <c r="BZ66" s="10">
        <v>10487</v>
      </c>
      <c r="CA66" s="10" t="s">
        <v>173</v>
      </c>
      <c r="CB66" s="9">
        <f t="shared" si="0"/>
        <v>0</v>
      </c>
      <c r="CC66" s="21">
        <v>23222</v>
      </c>
      <c r="CD66" s="10">
        <v>25647</v>
      </c>
      <c r="CE66" s="17">
        <v>111324.74</v>
      </c>
      <c r="CF66" s="176">
        <f>CE66-'P30 Eurostat'!BX66</f>
        <v>1.0000000009313226E-2</v>
      </c>
    </row>
    <row r="67" spans="1:84" ht="15">
      <c r="A67" s="7" t="s">
        <v>151</v>
      </c>
      <c r="B67" s="9">
        <v>0</v>
      </c>
      <c r="C67" s="9">
        <v>0</v>
      </c>
      <c r="D67" s="9">
        <v>0</v>
      </c>
      <c r="E67" s="16">
        <v>1.1000000000000001</v>
      </c>
      <c r="F67" s="16">
        <v>105.01</v>
      </c>
      <c r="G67" s="16">
        <v>10.210000000000001</v>
      </c>
      <c r="H67" s="16">
        <v>1.19</v>
      </c>
      <c r="I67" s="16">
        <v>7.82</v>
      </c>
      <c r="J67" s="16">
        <v>4.96</v>
      </c>
      <c r="K67" s="16">
        <v>29.18</v>
      </c>
      <c r="L67" s="16">
        <v>26.72</v>
      </c>
      <c r="M67" s="16">
        <v>6.47</v>
      </c>
      <c r="N67" s="16">
        <v>12.16</v>
      </c>
      <c r="O67" s="16">
        <v>7.51</v>
      </c>
      <c r="P67" s="16">
        <v>27.03</v>
      </c>
      <c r="Q67" s="16">
        <v>22.06</v>
      </c>
      <c r="R67" s="16">
        <v>7.25</v>
      </c>
      <c r="S67" s="16">
        <v>7.47</v>
      </c>
      <c r="T67" s="16">
        <v>18.350000000000001</v>
      </c>
      <c r="U67" s="16">
        <v>29.85</v>
      </c>
      <c r="V67" s="16">
        <v>24.15</v>
      </c>
      <c r="W67" s="16">
        <v>6.53</v>
      </c>
      <c r="X67" s="16">
        <v>18.27</v>
      </c>
      <c r="Y67" s="16">
        <v>43.3</v>
      </c>
      <c r="Z67" s="16">
        <v>5.14</v>
      </c>
      <c r="AA67" s="16">
        <v>10.85</v>
      </c>
      <c r="AB67" s="16">
        <v>167.04</v>
      </c>
      <c r="AC67" s="16">
        <v>23.4</v>
      </c>
      <c r="AD67" s="16">
        <v>100.7</v>
      </c>
      <c r="AE67" s="16">
        <v>77.8</v>
      </c>
      <c r="AF67" s="16">
        <v>44.14</v>
      </c>
      <c r="AG67" s="16">
        <v>16.920000000000002</v>
      </c>
      <c r="AH67" s="16">
        <v>13.17</v>
      </c>
      <c r="AI67" s="16">
        <v>79.5</v>
      </c>
      <c r="AJ67" s="16">
        <v>4.82</v>
      </c>
      <c r="AK67" s="16">
        <v>187.94</v>
      </c>
      <c r="AL67" s="16">
        <v>22.82</v>
      </c>
      <c r="AM67" s="16">
        <v>11.9</v>
      </c>
      <c r="AN67" s="16">
        <v>45.63</v>
      </c>
      <c r="AO67" s="16">
        <v>75.92</v>
      </c>
      <c r="AP67" s="9">
        <v>18</v>
      </c>
      <c r="AQ67" s="9">
        <v>189</v>
      </c>
      <c r="AR67" s="16">
        <v>131.75</v>
      </c>
      <c r="AS67" s="9">
        <v>0</v>
      </c>
      <c r="AT67" s="16">
        <v>28.89</v>
      </c>
      <c r="AU67" s="16">
        <v>78.55</v>
      </c>
      <c r="AV67" s="16">
        <v>8.86</v>
      </c>
      <c r="AW67" s="16">
        <v>113.55</v>
      </c>
      <c r="AX67" s="16">
        <v>27.64</v>
      </c>
      <c r="AY67" s="16">
        <v>25.09</v>
      </c>
      <c r="AZ67" s="16">
        <v>103.64</v>
      </c>
      <c r="BA67" s="16">
        <v>3.8</v>
      </c>
      <c r="BB67" s="16">
        <v>4.53</v>
      </c>
      <c r="BC67" s="16">
        <v>178.42</v>
      </c>
      <c r="BD67" s="9">
        <v>291</v>
      </c>
      <c r="BE67" s="16">
        <v>17.09</v>
      </c>
      <c r="BF67" s="16">
        <v>5103.76</v>
      </c>
      <c r="BG67" s="16">
        <v>277.67</v>
      </c>
      <c r="BH67" s="16">
        <v>19.82</v>
      </c>
      <c r="BI67" s="16">
        <v>21.28</v>
      </c>
      <c r="BJ67" s="9">
        <v>0</v>
      </c>
      <c r="BK67" s="9">
        <v>4</v>
      </c>
      <c r="BL67" s="16">
        <v>6.83</v>
      </c>
      <c r="BM67" s="9">
        <v>0</v>
      </c>
      <c r="BN67" s="9">
        <v>0</v>
      </c>
      <c r="BO67" s="16">
        <v>7957.45</v>
      </c>
      <c r="BP67" s="21">
        <v>29969</v>
      </c>
      <c r="BQ67" s="9">
        <v>127250</v>
      </c>
      <c r="BR67" s="9">
        <v>0</v>
      </c>
      <c r="BS67" s="9">
        <v>157219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941</v>
      </c>
      <c r="BZ67" s="9">
        <v>0</v>
      </c>
      <c r="CA67" s="9" t="s">
        <v>173</v>
      </c>
      <c r="CB67" s="9">
        <f t="shared" si="0"/>
        <v>0</v>
      </c>
      <c r="CC67" s="21">
        <v>941</v>
      </c>
      <c r="CD67" s="9">
        <v>158160</v>
      </c>
      <c r="CE67" s="16">
        <v>166117.45000000001</v>
      </c>
      <c r="CF67" s="176">
        <f>CE67-'P30 Eurostat'!BX67</f>
        <v>0</v>
      </c>
    </row>
    <row r="68" spans="1:84" ht="15">
      <c r="A68" s="7" t="s">
        <v>152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21">
        <v>24991</v>
      </c>
      <c r="BQ68" s="10">
        <v>34253</v>
      </c>
      <c r="BR68" s="10">
        <v>24468</v>
      </c>
      <c r="BS68" s="10">
        <v>83712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 t="s">
        <v>173</v>
      </c>
      <c r="CB68" s="9">
        <f t="shared" si="0"/>
        <v>0</v>
      </c>
      <c r="CC68" s="21">
        <v>0</v>
      </c>
      <c r="CD68" s="10">
        <v>83712</v>
      </c>
      <c r="CE68" s="10">
        <v>83712</v>
      </c>
      <c r="CF68" s="176">
        <f>CE68-'P30 Eurostat'!BX68</f>
        <v>0</v>
      </c>
    </row>
    <row r="69" spans="1:84" ht="15">
      <c r="A69" s="7" t="s">
        <v>153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6">
        <v>2.15</v>
      </c>
      <c r="K69" s="9">
        <v>3</v>
      </c>
      <c r="L69" s="9">
        <v>0</v>
      </c>
      <c r="M69" s="16">
        <v>2.81</v>
      </c>
      <c r="N69" s="9">
        <v>0</v>
      </c>
      <c r="O69" s="16">
        <v>2.69</v>
      </c>
      <c r="P69" s="16">
        <v>2.71</v>
      </c>
      <c r="Q69" s="16">
        <v>3.25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16">
        <v>6.68</v>
      </c>
      <c r="Z69" s="9">
        <v>0</v>
      </c>
      <c r="AA69" s="16">
        <v>3.35</v>
      </c>
      <c r="AB69" s="16">
        <v>3.96</v>
      </c>
      <c r="AC69" s="16">
        <v>3.42</v>
      </c>
      <c r="AD69" s="16">
        <v>3.42</v>
      </c>
      <c r="AE69" s="16">
        <v>14.39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16">
        <v>3.03</v>
      </c>
      <c r="AL69" s="9">
        <v>0</v>
      </c>
      <c r="AM69" s="9">
        <v>0</v>
      </c>
      <c r="AN69" s="9">
        <v>0</v>
      </c>
      <c r="AO69" s="16">
        <v>18.05</v>
      </c>
      <c r="AP69" s="9">
        <v>0</v>
      </c>
      <c r="AQ69" s="9">
        <v>6</v>
      </c>
      <c r="AR69" s="9">
        <v>0</v>
      </c>
      <c r="AS69" s="9">
        <v>0</v>
      </c>
      <c r="AT69" s="16">
        <v>45.16</v>
      </c>
      <c r="AU69" s="16">
        <v>26.08</v>
      </c>
      <c r="AV69" s="16">
        <v>9.56</v>
      </c>
      <c r="AW69" s="16">
        <v>18.12</v>
      </c>
      <c r="AX69" s="16">
        <v>2.0099999999999998</v>
      </c>
      <c r="AY69" s="16">
        <v>52.76</v>
      </c>
      <c r="AZ69" s="16">
        <v>27.46</v>
      </c>
      <c r="BA69" s="16">
        <v>24.78</v>
      </c>
      <c r="BB69" s="9">
        <v>0</v>
      </c>
      <c r="BC69" s="16">
        <v>41.23</v>
      </c>
      <c r="BD69" s="9">
        <v>199</v>
      </c>
      <c r="BE69" s="16">
        <v>88.95</v>
      </c>
      <c r="BF69" s="9">
        <v>0</v>
      </c>
      <c r="BG69" s="9">
        <v>46</v>
      </c>
      <c r="BH69" s="16">
        <v>1627.89</v>
      </c>
      <c r="BI69" s="16">
        <v>84.27</v>
      </c>
      <c r="BJ69" s="9">
        <v>125</v>
      </c>
      <c r="BK69" s="9">
        <v>0</v>
      </c>
      <c r="BL69" s="16">
        <v>4.95</v>
      </c>
      <c r="BM69" s="9">
        <v>0</v>
      </c>
      <c r="BN69" s="9">
        <v>0</v>
      </c>
      <c r="BO69" s="16">
        <v>2502.12</v>
      </c>
      <c r="BP69" s="21">
        <v>15421</v>
      </c>
      <c r="BQ69" s="9">
        <v>11007</v>
      </c>
      <c r="BR69" s="9">
        <v>2431</v>
      </c>
      <c r="BS69" s="9">
        <v>28859</v>
      </c>
      <c r="BT69" s="9">
        <v>127</v>
      </c>
      <c r="BU69" s="9">
        <v>0</v>
      </c>
      <c r="BV69" s="9">
        <v>3</v>
      </c>
      <c r="BW69" s="9">
        <v>3</v>
      </c>
      <c r="BX69" s="9">
        <v>130</v>
      </c>
      <c r="BY69" s="9">
        <v>220</v>
      </c>
      <c r="BZ69" s="9">
        <v>1190</v>
      </c>
      <c r="CA69" s="9" t="s">
        <v>173</v>
      </c>
      <c r="CB69" s="9">
        <f t="shared" si="0"/>
        <v>0</v>
      </c>
      <c r="CC69" s="21">
        <v>1410</v>
      </c>
      <c r="CD69" s="9">
        <v>30399</v>
      </c>
      <c r="CE69" s="16">
        <v>32901.120000000003</v>
      </c>
      <c r="CF69" s="176">
        <f>CE69-'P30 Eurostat'!BX69</f>
        <v>-9.9999999947613105E-3</v>
      </c>
    </row>
    <row r="70" spans="1:84" ht="15">
      <c r="A70" s="7" t="s">
        <v>154</v>
      </c>
      <c r="B70" s="10">
        <v>0</v>
      </c>
      <c r="C70" s="10">
        <v>0</v>
      </c>
      <c r="D70" s="10">
        <v>0</v>
      </c>
      <c r="E70" s="10">
        <v>0</v>
      </c>
      <c r="F70" s="17">
        <v>81.94</v>
      </c>
      <c r="G70" s="17">
        <v>6.87</v>
      </c>
      <c r="H70" s="17">
        <v>6.47</v>
      </c>
      <c r="I70" s="17">
        <v>9.42</v>
      </c>
      <c r="J70" s="17">
        <v>4.32</v>
      </c>
      <c r="K70" s="17">
        <v>19.670000000000002</v>
      </c>
      <c r="L70" s="17">
        <v>38.54</v>
      </c>
      <c r="M70" s="17">
        <v>25.36</v>
      </c>
      <c r="N70" s="17">
        <v>18.350000000000001</v>
      </c>
      <c r="O70" s="17">
        <v>21.74</v>
      </c>
      <c r="P70" s="17">
        <v>28.19</v>
      </c>
      <c r="Q70" s="17">
        <v>31.09</v>
      </c>
      <c r="R70" s="17">
        <v>14.99</v>
      </c>
      <c r="S70" s="17">
        <v>10.94</v>
      </c>
      <c r="T70" s="17">
        <v>27.84</v>
      </c>
      <c r="U70" s="17">
        <v>26.91</v>
      </c>
      <c r="V70" s="17">
        <v>45.72</v>
      </c>
      <c r="W70" s="17">
        <v>13.74</v>
      </c>
      <c r="X70" s="17">
        <v>26.01</v>
      </c>
      <c r="Y70" s="17">
        <v>35.43</v>
      </c>
      <c r="Z70" s="17">
        <v>7.56</v>
      </c>
      <c r="AA70" s="17">
        <v>19.63</v>
      </c>
      <c r="AB70" s="17">
        <v>54.8</v>
      </c>
      <c r="AC70" s="17">
        <v>38.93</v>
      </c>
      <c r="AD70" s="17">
        <v>899.25</v>
      </c>
      <c r="AE70" s="17">
        <v>556.85</v>
      </c>
      <c r="AF70" s="17">
        <v>147.43</v>
      </c>
      <c r="AG70" s="17">
        <v>77.63</v>
      </c>
      <c r="AH70" s="17">
        <v>27.24</v>
      </c>
      <c r="AI70" s="17">
        <v>71.400000000000006</v>
      </c>
      <c r="AJ70" s="17">
        <v>15.58</v>
      </c>
      <c r="AK70" s="17">
        <v>494.28</v>
      </c>
      <c r="AL70" s="17">
        <v>26.34</v>
      </c>
      <c r="AM70" s="17">
        <v>90.82</v>
      </c>
      <c r="AN70" s="17">
        <v>68.47</v>
      </c>
      <c r="AO70" s="17">
        <v>182.38</v>
      </c>
      <c r="AP70" s="10">
        <v>2</v>
      </c>
      <c r="AQ70" s="10">
        <v>0</v>
      </c>
      <c r="AR70" s="10">
        <v>0</v>
      </c>
      <c r="AS70" s="10">
        <v>0</v>
      </c>
      <c r="AT70" s="17">
        <v>122.09</v>
      </c>
      <c r="AU70" s="17">
        <v>341.23</v>
      </c>
      <c r="AV70" s="17">
        <v>128.22</v>
      </c>
      <c r="AW70" s="17">
        <v>85.11</v>
      </c>
      <c r="AX70" s="17">
        <v>28.82</v>
      </c>
      <c r="AY70" s="17">
        <v>40.44</v>
      </c>
      <c r="AZ70" s="17">
        <v>174.75</v>
      </c>
      <c r="BA70" s="17">
        <v>17.93</v>
      </c>
      <c r="BB70" s="17">
        <v>27.94</v>
      </c>
      <c r="BC70" s="17">
        <v>275.93</v>
      </c>
      <c r="BD70" s="10">
        <v>207</v>
      </c>
      <c r="BE70" s="17">
        <v>115.15</v>
      </c>
      <c r="BF70" s="17">
        <v>72.5</v>
      </c>
      <c r="BG70" s="17">
        <v>84.08</v>
      </c>
      <c r="BH70" s="17">
        <v>825.2</v>
      </c>
      <c r="BI70" s="17">
        <v>56.5</v>
      </c>
      <c r="BJ70" s="17">
        <v>132.59</v>
      </c>
      <c r="BK70" s="17">
        <v>5.81</v>
      </c>
      <c r="BL70" s="17">
        <v>22.3</v>
      </c>
      <c r="BM70" s="10">
        <v>0</v>
      </c>
      <c r="BN70" s="10">
        <v>0</v>
      </c>
      <c r="BO70" s="17">
        <v>6037.72</v>
      </c>
      <c r="BP70" s="21">
        <v>8021</v>
      </c>
      <c r="BQ70" s="10">
        <v>7677</v>
      </c>
      <c r="BR70" s="10">
        <v>4237</v>
      </c>
      <c r="BS70" s="10">
        <v>19935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 t="s">
        <v>173</v>
      </c>
      <c r="CB70" s="9">
        <f t="shared" si="0"/>
        <v>0</v>
      </c>
      <c r="CC70" s="21">
        <v>0</v>
      </c>
      <c r="CD70" s="10">
        <v>19935</v>
      </c>
      <c r="CE70" s="17">
        <v>25972.720000000001</v>
      </c>
      <c r="CF70" s="176">
        <f>CE70-'P30 Eurostat'!BX70</f>
        <v>0</v>
      </c>
    </row>
    <row r="71" spans="1:84" ht="15">
      <c r="A71" s="7" t="s">
        <v>155</v>
      </c>
      <c r="B71" s="9">
        <v>0</v>
      </c>
      <c r="C71" s="9">
        <v>0</v>
      </c>
      <c r="D71" s="9">
        <v>0</v>
      </c>
      <c r="E71" s="9">
        <v>0</v>
      </c>
      <c r="F71" s="16">
        <v>75.86</v>
      </c>
      <c r="G71" s="16">
        <v>23.15</v>
      </c>
      <c r="H71" s="16">
        <v>4.97</v>
      </c>
      <c r="I71" s="16">
        <v>9.51</v>
      </c>
      <c r="J71" s="16">
        <v>9.9499999999999993</v>
      </c>
      <c r="K71" s="16">
        <v>108.3</v>
      </c>
      <c r="L71" s="16">
        <v>123.67</v>
      </c>
      <c r="M71" s="16">
        <v>25.98</v>
      </c>
      <c r="N71" s="16">
        <v>17.559999999999999</v>
      </c>
      <c r="O71" s="16">
        <v>50.38</v>
      </c>
      <c r="P71" s="16">
        <v>28.98</v>
      </c>
      <c r="Q71" s="16">
        <v>24.13</v>
      </c>
      <c r="R71" s="16">
        <v>4.5199999999999996</v>
      </c>
      <c r="S71" s="16">
        <v>21.13</v>
      </c>
      <c r="T71" s="16">
        <v>29.76</v>
      </c>
      <c r="U71" s="16">
        <v>13.49</v>
      </c>
      <c r="V71" s="16">
        <v>47.48</v>
      </c>
      <c r="W71" s="16">
        <v>10.86</v>
      </c>
      <c r="X71" s="16">
        <v>16.46</v>
      </c>
      <c r="Y71" s="16">
        <v>20.100000000000001</v>
      </c>
      <c r="Z71" s="16">
        <v>39.53</v>
      </c>
      <c r="AA71" s="16">
        <v>58.21</v>
      </c>
      <c r="AB71" s="16">
        <v>109.04</v>
      </c>
      <c r="AC71" s="16">
        <v>208.73</v>
      </c>
      <c r="AD71" s="16">
        <v>562.08000000000004</v>
      </c>
      <c r="AE71" s="16">
        <v>44.32</v>
      </c>
      <c r="AF71" s="16">
        <v>45.39</v>
      </c>
      <c r="AG71" s="16">
        <v>40.409999999999997</v>
      </c>
      <c r="AH71" s="16">
        <v>1.1000000000000001</v>
      </c>
      <c r="AI71" s="16">
        <v>237.79</v>
      </c>
      <c r="AJ71" s="16">
        <v>10.89</v>
      </c>
      <c r="AK71" s="16">
        <v>92.76</v>
      </c>
      <c r="AL71" s="16">
        <v>48.17</v>
      </c>
      <c r="AM71" s="16">
        <v>25.5</v>
      </c>
      <c r="AN71" s="16">
        <v>133.1</v>
      </c>
      <c r="AO71" s="16">
        <v>63.58</v>
      </c>
      <c r="AP71" s="9">
        <v>133</v>
      </c>
      <c r="AQ71" s="9">
        <v>89</v>
      </c>
      <c r="AR71" s="16">
        <v>39.96</v>
      </c>
      <c r="AS71" s="9">
        <v>0</v>
      </c>
      <c r="AT71" s="16">
        <v>56.18</v>
      </c>
      <c r="AU71" s="16">
        <v>183.43</v>
      </c>
      <c r="AV71" s="16">
        <v>15.84</v>
      </c>
      <c r="AW71" s="16">
        <v>75.61</v>
      </c>
      <c r="AX71" s="16">
        <v>161.56</v>
      </c>
      <c r="AY71" s="16">
        <v>27.23</v>
      </c>
      <c r="AZ71" s="16">
        <v>60.28</v>
      </c>
      <c r="BA71" s="16">
        <v>153.72999999999999</v>
      </c>
      <c r="BB71" s="16">
        <v>41.68</v>
      </c>
      <c r="BC71" s="16">
        <v>159.83000000000001</v>
      </c>
      <c r="BD71" s="9">
        <v>0</v>
      </c>
      <c r="BE71" s="9">
        <v>0</v>
      </c>
      <c r="BF71" s="9">
        <v>0</v>
      </c>
      <c r="BG71" s="9">
        <v>0</v>
      </c>
      <c r="BH71" s="16">
        <v>11.49</v>
      </c>
      <c r="BI71" s="16">
        <v>13.23</v>
      </c>
      <c r="BJ71" s="9">
        <v>0</v>
      </c>
      <c r="BK71" s="16">
        <v>1.1200000000000001</v>
      </c>
      <c r="BL71" s="9">
        <v>0</v>
      </c>
      <c r="BM71" s="9">
        <v>0</v>
      </c>
      <c r="BN71" s="9">
        <v>0</v>
      </c>
      <c r="BO71" s="9">
        <v>3610</v>
      </c>
      <c r="BP71" s="21">
        <v>0</v>
      </c>
      <c r="BQ71" s="9">
        <v>206</v>
      </c>
      <c r="BR71" s="9">
        <v>12657</v>
      </c>
      <c r="BS71" s="9">
        <v>12863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 t="s">
        <v>173</v>
      </c>
      <c r="CB71" s="9">
        <f t="shared" si="0"/>
        <v>0</v>
      </c>
      <c r="CC71" s="21">
        <v>0</v>
      </c>
      <c r="CD71" s="9">
        <v>12863</v>
      </c>
      <c r="CE71" s="9">
        <v>16473</v>
      </c>
      <c r="CF71" s="176">
        <f>CE71-'P30 Eurostat'!BX71</f>
        <v>0</v>
      </c>
    </row>
    <row r="72" spans="1:84" ht="15">
      <c r="A72" s="7" t="s">
        <v>156</v>
      </c>
      <c r="B72" s="10">
        <v>0</v>
      </c>
      <c r="C72" s="17">
        <v>24.51</v>
      </c>
      <c r="D72" s="17">
        <v>57.39</v>
      </c>
      <c r="E72" s="10">
        <v>0</v>
      </c>
      <c r="F72" s="17">
        <v>317.58999999999997</v>
      </c>
      <c r="G72" s="17">
        <v>5.91</v>
      </c>
      <c r="H72" s="17">
        <v>7.02</v>
      </c>
      <c r="I72" s="17">
        <v>8.73</v>
      </c>
      <c r="J72" s="17">
        <v>3.34</v>
      </c>
      <c r="K72" s="17">
        <v>7.21</v>
      </c>
      <c r="L72" s="17">
        <v>12.9</v>
      </c>
      <c r="M72" s="17">
        <v>10.91</v>
      </c>
      <c r="N72" s="17">
        <v>3.96</v>
      </c>
      <c r="O72" s="17">
        <v>12.6</v>
      </c>
      <c r="P72" s="17">
        <v>2.0099999999999998</v>
      </c>
      <c r="Q72" s="17">
        <v>14.79</v>
      </c>
      <c r="R72" s="17">
        <v>42.64</v>
      </c>
      <c r="S72" s="17">
        <v>39.770000000000003</v>
      </c>
      <c r="T72" s="17">
        <v>123.44</v>
      </c>
      <c r="U72" s="17">
        <v>475.42</v>
      </c>
      <c r="V72" s="17">
        <v>92.21</v>
      </c>
      <c r="W72" s="17">
        <v>97.28</v>
      </c>
      <c r="X72" s="17">
        <v>203.78</v>
      </c>
      <c r="Y72" s="17">
        <v>3.89</v>
      </c>
      <c r="Z72" s="17">
        <v>0.73</v>
      </c>
      <c r="AA72" s="17">
        <v>3.45</v>
      </c>
      <c r="AB72" s="17">
        <v>88.23</v>
      </c>
      <c r="AC72" s="17">
        <v>12.92</v>
      </c>
      <c r="AD72" s="17">
        <v>23.87</v>
      </c>
      <c r="AE72" s="17">
        <v>83.72</v>
      </c>
      <c r="AF72" s="17">
        <v>3.46</v>
      </c>
      <c r="AG72" s="10">
        <v>0</v>
      </c>
      <c r="AH72" s="10">
        <v>0</v>
      </c>
      <c r="AI72" s="17">
        <v>15.08</v>
      </c>
      <c r="AJ72" s="17">
        <v>1.5</v>
      </c>
      <c r="AK72" s="17">
        <v>83.75</v>
      </c>
      <c r="AL72" s="17">
        <v>6.8</v>
      </c>
      <c r="AM72" s="17">
        <v>147.83000000000001</v>
      </c>
      <c r="AN72" s="17">
        <v>50.94</v>
      </c>
      <c r="AO72" s="17">
        <v>21.52</v>
      </c>
      <c r="AP72" s="10">
        <v>345</v>
      </c>
      <c r="AQ72" s="10">
        <v>75</v>
      </c>
      <c r="AR72" s="17">
        <v>91.8</v>
      </c>
      <c r="AS72" s="10">
        <v>16</v>
      </c>
      <c r="AT72" s="17">
        <v>8.0399999999999991</v>
      </c>
      <c r="AU72" s="17">
        <v>56.37</v>
      </c>
      <c r="AV72" s="17">
        <v>25.13</v>
      </c>
      <c r="AW72" s="17">
        <v>21.25</v>
      </c>
      <c r="AX72" s="17">
        <v>10.06</v>
      </c>
      <c r="AY72" s="17">
        <v>13.07</v>
      </c>
      <c r="AZ72" s="17">
        <v>33.03</v>
      </c>
      <c r="BA72" s="17">
        <v>6.41</v>
      </c>
      <c r="BB72" s="10">
        <v>0</v>
      </c>
      <c r="BC72" s="17">
        <v>44.89</v>
      </c>
      <c r="BD72" s="10">
        <v>124</v>
      </c>
      <c r="BE72" s="17">
        <v>20.41</v>
      </c>
      <c r="BF72" s="17">
        <v>85.49</v>
      </c>
      <c r="BG72" s="17">
        <v>17.420000000000002</v>
      </c>
      <c r="BH72" s="17">
        <v>14.57</v>
      </c>
      <c r="BI72" s="17">
        <v>12.82</v>
      </c>
      <c r="BJ72" s="17">
        <v>22.89</v>
      </c>
      <c r="BK72" s="17">
        <v>344.85</v>
      </c>
      <c r="BL72" s="17">
        <v>9.59</v>
      </c>
      <c r="BM72" s="10">
        <v>0</v>
      </c>
      <c r="BN72" s="10">
        <v>0</v>
      </c>
      <c r="BO72" s="17">
        <v>3509.12</v>
      </c>
      <c r="BP72" s="21">
        <v>4680</v>
      </c>
      <c r="BQ72" s="10">
        <v>0</v>
      </c>
      <c r="BR72" s="10">
        <v>0</v>
      </c>
      <c r="BS72" s="10">
        <v>4680</v>
      </c>
      <c r="BT72" s="10">
        <v>2191</v>
      </c>
      <c r="BU72" s="10">
        <v>0</v>
      </c>
      <c r="BV72" s="10">
        <v>117</v>
      </c>
      <c r="BW72" s="10">
        <v>117</v>
      </c>
      <c r="BX72" s="10">
        <v>2308</v>
      </c>
      <c r="BY72" s="10">
        <v>0</v>
      </c>
      <c r="BZ72" s="10">
        <v>0</v>
      </c>
      <c r="CA72" s="10" t="s">
        <v>173</v>
      </c>
      <c r="CB72" s="9">
        <f t="shared" si="0"/>
        <v>0</v>
      </c>
      <c r="CC72" s="21">
        <v>0</v>
      </c>
      <c r="CD72" s="10">
        <v>6988</v>
      </c>
      <c r="CE72" s="17">
        <v>10497.12</v>
      </c>
      <c r="CF72" s="176">
        <f>CE72-'P30 Eurostat'!BX72</f>
        <v>0</v>
      </c>
    </row>
    <row r="73" spans="1:84" ht="15">
      <c r="A73" s="7" t="s">
        <v>90</v>
      </c>
      <c r="B73" s="9">
        <v>0</v>
      </c>
      <c r="C73" s="9">
        <v>0</v>
      </c>
      <c r="D73" s="16">
        <v>7.2</v>
      </c>
      <c r="E73" s="9">
        <v>0</v>
      </c>
      <c r="F73" s="16">
        <v>102.48</v>
      </c>
      <c r="G73" s="16">
        <v>2.91</v>
      </c>
      <c r="H73" s="16">
        <v>0.55000000000000004</v>
      </c>
      <c r="I73" s="16">
        <v>7.33</v>
      </c>
      <c r="J73" s="16">
        <v>2.73</v>
      </c>
      <c r="K73" s="16">
        <v>17.100000000000001</v>
      </c>
      <c r="L73" s="16">
        <v>31.6</v>
      </c>
      <c r="M73" s="16">
        <v>9.51</v>
      </c>
      <c r="N73" s="16">
        <v>17.899999999999999</v>
      </c>
      <c r="O73" s="16">
        <v>11.49</v>
      </c>
      <c r="P73" s="16">
        <v>17.239999999999998</v>
      </c>
      <c r="Q73" s="16">
        <v>15.63</v>
      </c>
      <c r="R73" s="16">
        <v>5.5</v>
      </c>
      <c r="S73" s="16">
        <v>4.37</v>
      </c>
      <c r="T73" s="16">
        <v>16.63</v>
      </c>
      <c r="U73" s="16">
        <v>19.37</v>
      </c>
      <c r="V73" s="16">
        <v>20.49</v>
      </c>
      <c r="W73" s="16">
        <v>4.8899999999999997</v>
      </c>
      <c r="X73" s="16">
        <v>12.26</v>
      </c>
      <c r="Y73" s="16">
        <v>124.33</v>
      </c>
      <c r="Z73" s="16">
        <v>4.38</v>
      </c>
      <c r="AA73" s="16">
        <v>4.05</v>
      </c>
      <c r="AB73" s="16">
        <v>243.07</v>
      </c>
      <c r="AC73" s="16">
        <v>30.85</v>
      </c>
      <c r="AD73" s="16">
        <v>170.51</v>
      </c>
      <c r="AE73" s="16">
        <v>103.38</v>
      </c>
      <c r="AF73" s="16">
        <v>95.93</v>
      </c>
      <c r="AG73" s="16">
        <v>24.9</v>
      </c>
      <c r="AH73" s="16">
        <v>24.19</v>
      </c>
      <c r="AI73" s="16">
        <v>63.89</v>
      </c>
      <c r="AJ73" s="16">
        <v>4.75</v>
      </c>
      <c r="AK73" s="16">
        <v>6.99</v>
      </c>
      <c r="AL73" s="16">
        <v>10.49</v>
      </c>
      <c r="AM73" s="16">
        <v>27.28</v>
      </c>
      <c r="AN73" s="16">
        <v>48.7</v>
      </c>
      <c r="AO73" s="16">
        <v>71.45</v>
      </c>
      <c r="AP73" s="9">
        <v>0</v>
      </c>
      <c r="AQ73" s="9">
        <v>0</v>
      </c>
      <c r="AR73" s="9">
        <v>0</v>
      </c>
      <c r="AS73" s="9">
        <v>0</v>
      </c>
      <c r="AT73" s="16">
        <v>18.829999999999998</v>
      </c>
      <c r="AU73" s="16">
        <v>91.99</v>
      </c>
      <c r="AV73" s="16">
        <v>41.76</v>
      </c>
      <c r="AW73" s="16">
        <v>31.32</v>
      </c>
      <c r="AX73" s="16">
        <v>53.7</v>
      </c>
      <c r="AY73" s="16">
        <v>11.23</v>
      </c>
      <c r="AZ73" s="16">
        <v>192.7</v>
      </c>
      <c r="BA73" s="16">
        <v>4.07</v>
      </c>
      <c r="BB73" s="16">
        <v>4.16</v>
      </c>
      <c r="BC73" s="16">
        <v>61.37</v>
      </c>
      <c r="BD73" s="9">
        <v>0</v>
      </c>
      <c r="BE73" s="16">
        <v>9.64</v>
      </c>
      <c r="BF73" s="16">
        <v>2.87</v>
      </c>
      <c r="BG73" s="16">
        <v>41.2</v>
      </c>
      <c r="BH73" s="16">
        <v>12.68</v>
      </c>
      <c r="BI73" s="16">
        <v>18.2</v>
      </c>
      <c r="BJ73" s="16">
        <v>177.36</v>
      </c>
      <c r="BK73" s="16">
        <v>1.84</v>
      </c>
      <c r="BL73" s="16">
        <v>735.58</v>
      </c>
      <c r="BM73" s="9">
        <v>0</v>
      </c>
      <c r="BN73" s="9">
        <v>0</v>
      </c>
      <c r="BO73" s="16">
        <v>2896.82</v>
      </c>
      <c r="BP73" s="21">
        <v>15340</v>
      </c>
      <c r="BQ73" s="9">
        <v>267</v>
      </c>
      <c r="BR73" s="9">
        <v>0</v>
      </c>
      <c r="BS73" s="9">
        <v>15607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1783</v>
      </c>
      <c r="BZ73" s="9">
        <v>1531</v>
      </c>
      <c r="CA73" s="9" t="s">
        <v>173</v>
      </c>
      <c r="CB73" s="9">
        <f t="shared" si="0"/>
        <v>0</v>
      </c>
      <c r="CC73" s="21">
        <v>3314</v>
      </c>
      <c r="CD73" s="9">
        <v>18921</v>
      </c>
      <c r="CE73" s="16">
        <v>21817.82</v>
      </c>
      <c r="CF73" s="176">
        <f>CE73-'P30 Eurostat'!BX73</f>
        <v>0</v>
      </c>
    </row>
    <row r="74" spans="1:84" ht="15">
      <c r="A74" s="7" t="s">
        <v>157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21">
        <v>2923</v>
      </c>
      <c r="BQ74" s="10">
        <v>458</v>
      </c>
      <c r="BR74" s="10">
        <v>0</v>
      </c>
      <c r="BS74" s="10">
        <v>3381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 t="s">
        <v>173</v>
      </c>
      <c r="CB74" s="9">
        <f t="shared" si="0"/>
        <v>0</v>
      </c>
      <c r="CC74" s="21">
        <v>0</v>
      </c>
      <c r="CD74" s="10">
        <v>3381</v>
      </c>
      <c r="CE74" s="10">
        <v>3381</v>
      </c>
      <c r="CF74" s="176">
        <f>CE74-'P30 Eurostat'!BX74</f>
        <v>0</v>
      </c>
    </row>
    <row r="75" spans="1:84" ht="15">
      <c r="A75" s="7" t="s">
        <v>158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21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 t="s">
        <v>173</v>
      </c>
      <c r="CB75" s="9">
        <f t="shared" si="0"/>
        <v>0</v>
      </c>
      <c r="CC75" s="21">
        <v>0</v>
      </c>
      <c r="CD75" s="9">
        <v>0</v>
      </c>
      <c r="CE75" s="9">
        <v>0</v>
      </c>
      <c r="CF75" s="176">
        <f>CE75-'P30 Eurostat'!BX75</f>
        <v>0</v>
      </c>
    </row>
    <row r="76" spans="1:84" ht="15">
      <c r="A76" s="7" t="s">
        <v>159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21">
        <v>746</v>
      </c>
      <c r="BQ76" s="10">
        <v>193199</v>
      </c>
      <c r="BR76" s="10">
        <v>0</v>
      </c>
      <c r="BS76" s="10">
        <v>193945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 t="s">
        <v>173</v>
      </c>
      <c r="CB76" s="9">
        <f t="shared" si="0"/>
        <v>0</v>
      </c>
      <c r="CC76" s="21">
        <v>0</v>
      </c>
      <c r="CD76" s="10">
        <v>193945</v>
      </c>
      <c r="CE76" s="10">
        <v>193945</v>
      </c>
      <c r="CF76" s="176">
        <f>CE76-'P30 Eurostat'!BX76</f>
        <v>0</v>
      </c>
    </row>
    <row r="77" spans="1:84" ht="15">
      <c r="A77" s="7" t="s">
        <v>160</v>
      </c>
      <c r="B77" s="16">
        <v>125.23</v>
      </c>
      <c r="C77" s="16">
        <v>15.58</v>
      </c>
      <c r="D77" s="16">
        <v>9.27</v>
      </c>
      <c r="E77" s="16">
        <v>27.12</v>
      </c>
      <c r="F77" s="16">
        <v>549.14</v>
      </c>
      <c r="G77" s="16">
        <v>62.76</v>
      </c>
      <c r="H77" s="16">
        <v>32.49</v>
      </c>
      <c r="I77" s="16">
        <v>79.239999999999995</v>
      </c>
      <c r="J77" s="16">
        <v>18.059999999999999</v>
      </c>
      <c r="K77" s="16">
        <v>140.58000000000001</v>
      </c>
      <c r="L77" s="16">
        <v>376.69</v>
      </c>
      <c r="M77" s="16">
        <v>186.85</v>
      </c>
      <c r="N77" s="16">
        <v>192.66</v>
      </c>
      <c r="O77" s="9">
        <v>151</v>
      </c>
      <c r="P77" s="16">
        <v>108.96</v>
      </c>
      <c r="Q77" s="16">
        <v>246.8</v>
      </c>
      <c r="R77" s="16">
        <v>186.24</v>
      </c>
      <c r="S77" s="16">
        <v>146.80000000000001</v>
      </c>
      <c r="T77" s="16">
        <v>255.65</v>
      </c>
      <c r="U77" s="16">
        <v>598.91999999999996</v>
      </c>
      <c r="V77" s="16">
        <v>393.5</v>
      </c>
      <c r="W77" s="16">
        <v>84.83</v>
      </c>
      <c r="X77" s="16">
        <v>338.28</v>
      </c>
      <c r="Y77" s="16">
        <v>638.79999999999995</v>
      </c>
      <c r="Z77" s="16">
        <v>20.27</v>
      </c>
      <c r="AA77" s="16">
        <v>103.98</v>
      </c>
      <c r="AB77" s="16">
        <v>783.73</v>
      </c>
      <c r="AC77" s="16">
        <v>295.81</v>
      </c>
      <c r="AD77" s="16">
        <v>1365.23</v>
      </c>
      <c r="AE77" s="16">
        <v>1081.05</v>
      </c>
      <c r="AF77" s="16">
        <v>1331.01</v>
      </c>
      <c r="AG77" s="16">
        <v>53.38</v>
      </c>
      <c r="AH77" s="16">
        <v>688.82</v>
      </c>
      <c r="AI77" s="16">
        <v>465.41</v>
      </c>
      <c r="AJ77" s="16">
        <v>221.71</v>
      </c>
      <c r="AK77" s="16">
        <v>260.47000000000003</v>
      </c>
      <c r="AL77" s="16">
        <v>57.68</v>
      </c>
      <c r="AM77" s="16">
        <v>122.87</v>
      </c>
      <c r="AN77" s="16">
        <v>643.34</v>
      </c>
      <c r="AO77" s="16">
        <v>942.34</v>
      </c>
      <c r="AP77" s="9">
        <v>752</v>
      </c>
      <c r="AQ77" s="9">
        <v>221</v>
      </c>
      <c r="AR77" s="16">
        <v>12.96</v>
      </c>
      <c r="AS77" s="9">
        <v>0</v>
      </c>
      <c r="AT77" s="16">
        <v>142.99</v>
      </c>
      <c r="AU77" s="16">
        <v>987.79</v>
      </c>
      <c r="AV77" s="16">
        <v>327.02999999999997</v>
      </c>
      <c r="AW77" s="16">
        <v>424.51</v>
      </c>
      <c r="AX77" s="16">
        <v>326.05</v>
      </c>
      <c r="AY77" s="16">
        <v>113.49</v>
      </c>
      <c r="AZ77" s="16">
        <v>241.71</v>
      </c>
      <c r="BA77" s="16">
        <v>131.88</v>
      </c>
      <c r="BB77" s="16">
        <v>70.7</v>
      </c>
      <c r="BC77" s="16">
        <v>405.16</v>
      </c>
      <c r="BD77" s="9">
        <v>693</v>
      </c>
      <c r="BE77" s="16">
        <v>1648.22</v>
      </c>
      <c r="BF77" s="16">
        <v>2458.5300000000002</v>
      </c>
      <c r="BG77" s="16">
        <v>186.22</v>
      </c>
      <c r="BH77" s="16">
        <v>178.88</v>
      </c>
      <c r="BI77" s="16">
        <v>71.36</v>
      </c>
      <c r="BJ77" s="16">
        <v>14.79</v>
      </c>
      <c r="BK77" s="16">
        <v>43.4</v>
      </c>
      <c r="BL77" s="16">
        <v>35.53</v>
      </c>
      <c r="BM77" s="9">
        <v>0</v>
      </c>
      <c r="BN77" s="9">
        <v>0</v>
      </c>
      <c r="BO77" s="16">
        <v>22889.74</v>
      </c>
      <c r="BP77" s="21">
        <v>8557</v>
      </c>
      <c r="BQ77" s="9">
        <v>99790</v>
      </c>
      <c r="BR77" s="9">
        <v>4274</v>
      </c>
      <c r="BS77" s="9">
        <v>112621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 t="s">
        <v>173</v>
      </c>
      <c r="CB77" s="9">
        <f t="shared" si="0"/>
        <v>0</v>
      </c>
      <c r="CC77" s="21">
        <v>0</v>
      </c>
      <c r="CD77" s="9">
        <v>112621</v>
      </c>
      <c r="CE77" s="16">
        <v>135510.74</v>
      </c>
      <c r="CF77" s="176">
        <f>CE77-'P30 Eurostat'!BX77</f>
        <v>9.9999999802093953E-3</v>
      </c>
    </row>
    <row r="78" spans="1:84" ht="15">
      <c r="A78" s="7" t="s">
        <v>20</v>
      </c>
      <c r="B78" s="17">
        <v>46112.800000000003</v>
      </c>
      <c r="C78" s="17">
        <v>3282.34</v>
      </c>
      <c r="D78" s="17">
        <v>1546.29</v>
      </c>
      <c r="E78" s="17">
        <v>2745.62</v>
      </c>
      <c r="F78" s="17">
        <v>117911.7</v>
      </c>
      <c r="G78" s="17">
        <v>11056.14</v>
      </c>
      <c r="H78" s="17">
        <v>7507.61</v>
      </c>
      <c r="I78" s="17">
        <v>12013.66</v>
      </c>
      <c r="J78" s="17">
        <v>5051.25</v>
      </c>
      <c r="K78" s="17">
        <v>31383.88</v>
      </c>
      <c r="L78" s="17">
        <v>44907.27</v>
      </c>
      <c r="M78" s="17">
        <v>14445.71</v>
      </c>
      <c r="N78" s="17">
        <v>19621.25</v>
      </c>
      <c r="O78" s="17">
        <v>15683.27</v>
      </c>
      <c r="P78" s="17">
        <v>26348.9</v>
      </c>
      <c r="Q78" s="17">
        <v>32481.91</v>
      </c>
      <c r="R78" s="17">
        <v>14375.67</v>
      </c>
      <c r="S78" s="17">
        <v>14144.35</v>
      </c>
      <c r="T78" s="17">
        <v>26086.02</v>
      </c>
      <c r="U78" s="17">
        <v>53432.19</v>
      </c>
      <c r="V78" s="17">
        <v>58502.86</v>
      </c>
      <c r="W78" s="17">
        <v>8958.2800000000007</v>
      </c>
      <c r="X78" s="17">
        <v>33050.78</v>
      </c>
      <c r="Y78" s="17">
        <v>79810.12</v>
      </c>
      <c r="Z78" s="17">
        <v>5438.7</v>
      </c>
      <c r="AA78" s="17">
        <v>17450.5</v>
      </c>
      <c r="AB78" s="17">
        <v>171762.99</v>
      </c>
      <c r="AC78" s="17">
        <v>21504.99</v>
      </c>
      <c r="AD78" s="17">
        <v>132312.26</v>
      </c>
      <c r="AE78" s="17">
        <v>64755.25</v>
      </c>
      <c r="AF78" s="17">
        <v>46595.79</v>
      </c>
      <c r="AG78" s="17">
        <v>14044.7</v>
      </c>
      <c r="AH78" s="17">
        <v>12416.69</v>
      </c>
      <c r="AI78" s="17">
        <v>34362.65</v>
      </c>
      <c r="AJ78" s="17">
        <v>4555.6099999999997</v>
      </c>
      <c r="AK78" s="17">
        <v>52667.47</v>
      </c>
      <c r="AL78" s="17">
        <v>13201.04</v>
      </c>
      <c r="AM78" s="17">
        <v>15632.7</v>
      </c>
      <c r="AN78" s="17">
        <v>30554.2</v>
      </c>
      <c r="AO78" s="17">
        <v>37087.42</v>
      </c>
      <c r="AP78" s="10">
        <v>66915</v>
      </c>
      <c r="AQ78" s="10">
        <v>53029</v>
      </c>
      <c r="AR78" s="17">
        <v>23918.32</v>
      </c>
      <c r="AS78" s="10">
        <v>12083</v>
      </c>
      <c r="AT78" s="17">
        <v>43855.02</v>
      </c>
      <c r="AU78" s="17">
        <v>103311.93</v>
      </c>
      <c r="AV78" s="17">
        <v>32967.910000000003</v>
      </c>
      <c r="AW78" s="17">
        <v>31021.53</v>
      </c>
      <c r="AX78" s="17">
        <v>10058.64</v>
      </c>
      <c r="AY78" s="17">
        <v>8141.62</v>
      </c>
      <c r="AZ78" s="17">
        <v>26729.34</v>
      </c>
      <c r="BA78" s="17">
        <v>3623.92</v>
      </c>
      <c r="BB78" s="17">
        <v>5228.07</v>
      </c>
      <c r="BC78" s="17">
        <v>43580.03</v>
      </c>
      <c r="BD78" s="10">
        <v>59835</v>
      </c>
      <c r="BE78" s="17">
        <v>25079.919999999998</v>
      </c>
      <c r="BF78" s="17">
        <v>46273.63</v>
      </c>
      <c r="BG78" s="17">
        <v>15845.82</v>
      </c>
      <c r="BH78" s="17">
        <v>12768.17</v>
      </c>
      <c r="BI78" s="17">
        <v>11563.69</v>
      </c>
      <c r="BJ78" s="17">
        <v>6943.37</v>
      </c>
      <c r="BK78" s="17">
        <v>4555.74</v>
      </c>
      <c r="BL78" s="17">
        <v>5402.21</v>
      </c>
      <c r="BM78" s="10">
        <v>0</v>
      </c>
      <c r="BN78" s="10">
        <v>0</v>
      </c>
      <c r="BO78" s="17">
        <v>2007533.69</v>
      </c>
      <c r="BP78" s="21">
        <v>1208982</v>
      </c>
      <c r="BQ78" s="10">
        <v>543160</v>
      </c>
      <c r="BR78" s="10">
        <v>48067</v>
      </c>
      <c r="BS78" s="10">
        <v>1800209</v>
      </c>
      <c r="BT78" s="10">
        <v>516784</v>
      </c>
      <c r="BU78" s="10">
        <v>656</v>
      </c>
      <c r="BV78" s="10">
        <v>20946</v>
      </c>
      <c r="BW78" s="10">
        <v>21602</v>
      </c>
      <c r="BX78" s="10">
        <v>538386</v>
      </c>
      <c r="BY78" s="17">
        <v>379886.55</v>
      </c>
      <c r="BZ78" s="17">
        <v>282118.74</v>
      </c>
      <c r="CA78" s="10" t="s">
        <v>173</v>
      </c>
      <c r="CB78" s="9">
        <f t="shared" ref="CB78" si="1">BY78+BZ78-CC78</f>
        <v>-1.0000000009313226E-2</v>
      </c>
      <c r="CC78" s="22">
        <v>662005.30000000005</v>
      </c>
      <c r="CD78" s="17">
        <v>3000600.3</v>
      </c>
      <c r="CE78" s="17">
        <v>5008133.99</v>
      </c>
      <c r="CF78" s="176">
        <f>CE78-'P30 Eurostat'!BX78</f>
        <v>-2.9999999329447746E-2</v>
      </c>
    </row>
    <row r="79" spans="1:84" s="23" customFormat="1" ht="15">
      <c r="A79" s="20" t="s">
        <v>162</v>
      </c>
      <c r="B79" s="21" t="s">
        <v>173</v>
      </c>
      <c r="C79" s="21" t="s">
        <v>173</v>
      </c>
      <c r="D79" s="21" t="s">
        <v>173</v>
      </c>
      <c r="E79" s="21" t="s">
        <v>173</v>
      </c>
      <c r="F79" s="21" t="s">
        <v>173</v>
      </c>
      <c r="G79" s="21" t="s">
        <v>173</v>
      </c>
      <c r="H79" s="21" t="s">
        <v>173</v>
      </c>
      <c r="I79" s="21" t="s">
        <v>173</v>
      </c>
      <c r="J79" s="21" t="s">
        <v>173</v>
      </c>
      <c r="K79" s="21" t="s">
        <v>173</v>
      </c>
      <c r="L79" s="21" t="s">
        <v>173</v>
      </c>
      <c r="M79" s="21" t="s">
        <v>173</v>
      </c>
      <c r="N79" s="21" t="s">
        <v>173</v>
      </c>
      <c r="O79" s="21" t="s">
        <v>173</v>
      </c>
      <c r="P79" s="21" t="s">
        <v>173</v>
      </c>
      <c r="Q79" s="21" t="s">
        <v>173</v>
      </c>
      <c r="R79" s="21" t="s">
        <v>173</v>
      </c>
      <c r="S79" s="21" t="s">
        <v>173</v>
      </c>
      <c r="T79" s="21" t="s">
        <v>173</v>
      </c>
      <c r="U79" s="21" t="s">
        <v>173</v>
      </c>
      <c r="V79" s="21" t="s">
        <v>173</v>
      </c>
      <c r="W79" s="21" t="s">
        <v>173</v>
      </c>
      <c r="X79" s="21" t="s">
        <v>173</v>
      </c>
      <c r="Y79" s="21" t="s">
        <v>173</v>
      </c>
      <c r="Z79" s="21" t="s">
        <v>173</v>
      </c>
      <c r="AA79" s="21" t="s">
        <v>173</v>
      </c>
      <c r="AB79" s="21" t="s">
        <v>173</v>
      </c>
      <c r="AC79" s="21" t="s">
        <v>173</v>
      </c>
      <c r="AD79" s="21" t="s">
        <v>173</v>
      </c>
      <c r="AE79" s="21" t="s">
        <v>173</v>
      </c>
      <c r="AF79" s="21" t="s">
        <v>173</v>
      </c>
      <c r="AG79" s="21" t="s">
        <v>173</v>
      </c>
      <c r="AH79" s="21" t="s">
        <v>173</v>
      </c>
      <c r="AI79" s="21" t="s">
        <v>173</v>
      </c>
      <c r="AJ79" s="21" t="s">
        <v>173</v>
      </c>
      <c r="AK79" s="21" t="s">
        <v>173</v>
      </c>
      <c r="AL79" s="21" t="s">
        <v>173</v>
      </c>
      <c r="AM79" s="21" t="s">
        <v>173</v>
      </c>
      <c r="AN79" s="21" t="s">
        <v>173</v>
      </c>
      <c r="AO79" s="21" t="s">
        <v>173</v>
      </c>
      <c r="AP79" s="21" t="s">
        <v>173</v>
      </c>
      <c r="AQ79" s="21" t="s">
        <v>173</v>
      </c>
      <c r="AR79" s="21" t="s">
        <v>173</v>
      </c>
      <c r="AS79" s="21" t="s">
        <v>173</v>
      </c>
      <c r="AT79" s="21" t="s">
        <v>173</v>
      </c>
      <c r="AU79" s="21" t="s">
        <v>173</v>
      </c>
      <c r="AV79" s="21" t="s">
        <v>173</v>
      </c>
      <c r="AW79" s="21" t="s">
        <v>173</v>
      </c>
      <c r="AX79" s="21" t="s">
        <v>173</v>
      </c>
      <c r="AY79" s="21" t="s">
        <v>173</v>
      </c>
      <c r="AZ79" s="21" t="s">
        <v>173</v>
      </c>
      <c r="BA79" s="21" t="s">
        <v>173</v>
      </c>
      <c r="BB79" s="21" t="s">
        <v>173</v>
      </c>
      <c r="BC79" s="21" t="s">
        <v>173</v>
      </c>
      <c r="BD79" s="21" t="s">
        <v>173</v>
      </c>
      <c r="BE79" s="21" t="s">
        <v>173</v>
      </c>
      <c r="BF79" s="21" t="s">
        <v>173</v>
      </c>
      <c r="BG79" s="21" t="s">
        <v>173</v>
      </c>
      <c r="BH79" s="21" t="s">
        <v>173</v>
      </c>
      <c r="BI79" s="21" t="s">
        <v>173</v>
      </c>
      <c r="BJ79" s="21" t="s">
        <v>173</v>
      </c>
      <c r="BK79" s="21" t="s">
        <v>173</v>
      </c>
      <c r="BL79" s="21" t="s">
        <v>173</v>
      </c>
      <c r="BM79" s="21" t="s">
        <v>173</v>
      </c>
      <c r="BN79" s="21" t="s">
        <v>173</v>
      </c>
      <c r="BO79" s="21" t="s">
        <v>173</v>
      </c>
      <c r="BP79" s="21" t="s">
        <v>173</v>
      </c>
      <c r="BQ79" s="21" t="s">
        <v>173</v>
      </c>
      <c r="BR79" s="21" t="s">
        <v>173</v>
      </c>
      <c r="BS79" s="21" t="s">
        <v>173</v>
      </c>
      <c r="BT79" s="21" t="s">
        <v>173</v>
      </c>
      <c r="BU79" s="21" t="s">
        <v>173</v>
      </c>
      <c r="BV79" s="21" t="s">
        <v>173</v>
      </c>
      <c r="BW79" s="21" t="s">
        <v>173</v>
      </c>
      <c r="BX79" s="21" t="s">
        <v>173</v>
      </c>
      <c r="BY79" s="21" t="s">
        <v>173</v>
      </c>
      <c r="BZ79" s="21" t="s">
        <v>173</v>
      </c>
      <c r="CA79" s="21" t="s">
        <v>173</v>
      </c>
      <c r="CB79" s="21" t="s">
        <v>173</v>
      </c>
      <c r="CC79" s="21">
        <f>SUM(CC13:CC77)</f>
        <v>662005.30000000005</v>
      </c>
      <c r="CD79" s="21" t="s">
        <v>173</v>
      </c>
      <c r="CE79" s="21" t="s">
        <v>173</v>
      </c>
      <c r="CF79" s="176"/>
    </row>
    <row r="80" spans="1:84" s="144" customFormat="1" ht="15">
      <c r="A80" s="146" t="s">
        <v>484</v>
      </c>
      <c r="B80" s="148" t="s">
        <v>173</v>
      </c>
      <c r="C80" s="148" t="s">
        <v>173</v>
      </c>
      <c r="D80" s="148" t="s">
        <v>173</v>
      </c>
      <c r="E80" s="148" t="s">
        <v>173</v>
      </c>
      <c r="F80" s="148" t="s">
        <v>173</v>
      </c>
      <c r="G80" s="148" t="s">
        <v>173</v>
      </c>
      <c r="H80" s="148" t="s">
        <v>173</v>
      </c>
      <c r="I80" s="148" t="s">
        <v>173</v>
      </c>
      <c r="J80" s="148" t="s">
        <v>173</v>
      </c>
      <c r="K80" s="148" t="s">
        <v>173</v>
      </c>
      <c r="L80" s="148" t="s">
        <v>173</v>
      </c>
      <c r="M80" s="148" t="s">
        <v>173</v>
      </c>
      <c r="N80" s="148" t="s">
        <v>173</v>
      </c>
      <c r="O80" s="148" t="s">
        <v>173</v>
      </c>
      <c r="P80" s="148" t="s">
        <v>173</v>
      </c>
      <c r="Q80" s="148" t="s">
        <v>173</v>
      </c>
      <c r="R80" s="148" t="s">
        <v>173</v>
      </c>
      <c r="S80" s="148" t="s">
        <v>173</v>
      </c>
      <c r="T80" s="148" t="s">
        <v>173</v>
      </c>
      <c r="U80" s="148" t="s">
        <v>173</v>
      </c>
      <c r="V80" s="148" t="s">
        <v>173</v>
      </c>
      <c r="W80" s="148" t="s">
        <v>173</v>
      </c>
      <c r="X80" s="148" t="s">
        <v>173</v>
      </c>
      <c r="Y80" s="148" t="s">
        <v>173</v>
      </c>
      <c r="Z80" s="148" t="s">
        <v>173</v>
      </c>
      <c r="AA80" s="148" t="s">
        <v>173</v>
      </c>
      <c r="AB80" s="148" t="s">
        <v>173</v>
      </c>
      <c r="AC80" s="148" t="s">
        <v>173</v>
      </c>
      <c r="AD80" s="148" t="s">
        <v>173</v>
      </c>
      <c r="AE80" s="148" t="s">
        <v>173</v>
      </c>
      <c r="AF80" s="148" t="s">
        <v>173</v>
      </c>
      <c r="AG80" s="148" t="s">
        <v>173</v>
      </c>
      <c r="AH80" s="148" t="s">
        <v>173</v>
      </c>
      <c r="AI80" s="148" t="s">
        <v>173</v>
      </c>
      <c r="AJ80" s="148" t="s">
        <v>173</v>
      </c>
      <c r="AK80" s="148" t="s">
        <v>173</v>
      </c>
      <c r="AL80" s="148" t="s">
        <v>173</v>
      </c>
      <c r="AM80" s="148" t="s">
        <v>173</v>
      </c>
      <c r="AN80" s="148" t="s">
        <v>173</v>
      </c>
      <c r="AO80" s="148" t="s">
        <v>173</v>
      </c>
      <c r="AP80" s="148" t="s">
        <v>173</v>
      </c>
      <c r="AQ80" s="148" t="s">
        <v>173</v>
      </c>
      <c r="AR80" s="148" t="s">
        <v>173</v>
      </c>
      <c r="AS80" s="148" t="s">
        <v>173</v>
      </c>
      <c r="AT80" s="148" t="s">
        <v>173</v>
      </c>
      <c r="AU80" s="148" t="s">
        <v>173</v>
      </c>
      <c r="AV80" s="148" t="s">
        <v>173</v>
      </c>
      <c r="AW80" s="148" t="s">
        <v>173</v>
      </c>
      <c r="AX80" s="148" t="s">
        <v>173</v>
      </c>
      <c r="AY80" s="148" t="s">
        <v>173</v>
      </c>
      <c r="AZ80" s="148" t="s">
        <v>173</v>
      </c>
      <c r="BA80" s="148" t="s">
        <v>173</v>
      </c>
      <c r="BB80" s="148" t="s">
        <v>173</v>
      </c>
      <c r="BC80" s="148" t="s">
        <v>173</v>
      </c>
      <c r="BD80" s="148" t="s">
        <v>173</v>
      </c>
      <c r="BE80" s="148" t="s">
        <v>173</v>
      </c>
      <c r="BF80" s="148" t="s">
        <v>173</v>
      </c>
      <c r="BG80" s="148" t="s">
        <v>173</v>
      </c>
      <c r="BH80" s="148" t="s">
        <v>173</v>
      </c>
      <c r="BI80" s="148" t="s">
        <v>173</v>
      </c>
      <c r="BJ80" s="148" t="s">
        <v>173</v>
      </c>
      <c r="BK80" s="148" t="s">
        <v>173</v>
      </c>
      <c r="BL80" s="148" t="s">
        <v>173</v>
      </c>
      <c r="BM80" s="148" t="s">
        <v>173</v>
      </c>
      <c r="BN80" s="148" t="s">
        <v>173</v>
      </c>
      <c r="BO80" s="148" t="s">
        <v>173</v>
      </c>
      <c r="BP80" s="148" t="s">
        <v>173</v>
      </c>
      <c r="BQ80" s="148" t="s">
        <v>173</v>
      </c>
      <c r="BR80" s="148" t="s">
        <v>173</v>
      </c>
      <c r="BS80" s="148" t="s">
        <v>173</v>
      </c>
      <c r="BT80" s="148" t="s">
        <v>173</v>
      </c>
      <c r="BU80" s="148" t="s">
        <v>173</v>
      </c>
      <c r="BV80" s="148" t="s">
        <v>173</v>
      </c>
      <c r="BW80" s="148" t="s">
        <v>173</v>
      </c>
      <c r="BX80" s="148" t="s">
        <v>173</v>
      </c>
      <c r="BY80" s="148" t="s">
        <v>173</v>
      </c>
      <c r="BZ80" s="148" t="s">
        <v>173</v>
      </c>
      <c r="CA80" s="148" t="s">
        <v>173</v>
      </c>
      <c r="CB80" s="148" t="s">
        <v>173</v>
      </c>
      <c r="CC80" s="148" t="s">
        <v>173</v>
      </c>
      <c r="CD80" s="148" t="s">
        <v>173</v>
      </c>
      <c r="CE80" s="148" t="s">
        <v>173</v>
      </c>
    </row>
    <row r="81" spans="1:84" s="23" customFormat="1" ht="15">
      <c r="A81" s="20" t="s">
        <v>485</v>
      </c>
      <c r="B81" s="21" t="s">
        <v>173</v>
      </c>
      <c r="C81" s="21" t="s">
        <v>173</v>
      </c>
      <c r="D81" s="21" t="s">
        <v>173</v>
      </c>
      <c r="E81" s="21" t="s">
        <v>173</v>
      </c>
      <c r="F81" s="21" t="s">
        <v>173</v>
      </c>
      <c r="G81" s="21" t="s">
        <v>173</v>
      </c>
      <c r="H81" s="21" t="s">
        <v>173</v>
      </c>
      <c r="I81" s="21" t="s">
        <v>173</v>
      </c>
      <c r="J81" s="21" t="s">
        <v>173</v>
      </c>
      <c r="K81" s="21" t="s">
        <v>173</v>
      </c>
      <c r="L81" s="21" t="s">
        <v>173</v>
      </c>
      <c r="M81" s="21" t="s">
        <v>173</v>
      </c>
      <c r="N81" s="21" t="s">
        <v>173</v>
      </c>
      <c r="O81" s="21" t="s">
        <v>173</v>
      </c>
      <c r="P81" s="21" t="s">
        <v>173</v>
      </c>
      <c r="Q81" s="21" t="s">
        <v>173</v>
      </c>
      <c r="R81" s="21" t="s">
        <v>173</v>
      </c>
      <c r="S81" s="21" t="s">
        <v>173</v>
      </c>
      <c r="T81" s="21" t="s">
        <v>173</v>
      </c>
      <c r="U81" s="21" t="s">
        <v>173</v>
      </c>
      <c r="V81" s="21" t="s">
        <v>173</v>
      </c>
      <c r="W81" s="21" t="s">
        <v>173</v>
      </c>
      <c r="X81" s="21" t="s">
        <v>173</v>
      </c>
      <c r="Y81" s="21" t="s">
        <v>173</v>
      </c>
      <c r="Z81" s="21" t="s">
        <v>173</v>
      </c>
      <c r="AA81" s="21" t="s">
        <v>173</v>
      </c>
      <c r="AB81" s="21" t="s">
        <v>173</v>
      </c>
      <c r="AC81" s="21" t="s">
        <v>173</v>
      </c>
      <c r="AD81" s="21" t="s">
        <v>173</v>
      </c>
      <c r="AE81" s="21" t="s">
        <v>173</v>
      </c>
      <c r="AF81" s="21" t="s">
        <v>173</v>
      </c>
      <c r="AG81" s="21" t="s">
        <v>173</v>
      </c>
      <c r="AH81" s="21" t="s">
        <v>173</v>
      </c>
      <c r="AI81" s="21" t="s">
        <v>173</v>
      </c>
      <c r="AJ81" s="21" t="s">
        <v>173</v>
      </c>
      <c r="AK81" s="21" t="s">
        <v>173</v>
      </c>
      <c r="AL81" s="21" t="s">
        <v>173</v>
      </c>
      <c r="AM81" s="21" t="s">
        <v>173</v>
      </c>
      <c r="AN81" s="21" t="s">
        <v>173</v>
      </c>
      <c r="AO81" s="21" t="s">
        <v>173</v>
      </c>
      <c r="AP81" s="21" t="s">
        <v>173</v>
      </c>
      <c r="AQ81" s="21" t="s">
        <v>173</v>
      </c>
      <c r="AR81" s="21" t="s">
        <v>173</v>
      </c>
      <c r="AS81" s="21" t="s">
        <v>173</v>
      </c>
      <c r="AT81" s="21" t="s">
        <v>173</v>
      </c>
      <c r="AU81" s="21" t="s">
        <v>173</v>
      </c>
      <c r="AV81" s="21" t="s">
        <v>173</v>
      </c>
      <c r="AW81" s="21" t="s">
        <v>173</v>
      </c>
      <c r="AX81" s="21" t="s">
        <v>173</v>
      </c>
      <c r="AY81" s="21" t="s">
        <v>173</v>
      </c>
      <c r="AZ81" s="21" t="s">
        <v>173</v>
      </c>
      <c r="BA81" s="21" t="s">
        <v>173</v>
      </c>
      <c r="BB81" s="21" t="s">
        <v>173</v>
      </c>
      <c r="BC81" s="21" t="s">
        <v>173</v>
      </c>
      <c r="BD81" s="21" t="s">
        <v>173</v>
      </c>
      <c r="BE81" s="21" t="s">
        <v>173</v>
      </c>
      <c r="BF81" s="21" t="s">
        <v>173</v>
      </c>
      <c r="BG81" s="21" t="s">
        <v>173</v>
      </c>
      <c r="BH81" s="21" t="s">
        <v>173</v>
      </c>
      <c r="BI81" s="21" t="s">
        <v>173</v>
      </c>
      <c r="BJ81" s="21" t="s">
        <v>173</v>
      </c>
      <c r="BK81" s="21" t="s">
        <v>173</v>
      </c>
      <c r="BL81" s="21" t="s">
        <v>173</v>
      </c>
      <c r="BM81" s="21" t="s">
        <v>173</v>
      </c>
      <c r="BN81" s="21" t="s">
        <v>173</v>
      </c>
      <c r="BO81" s="21" t="s">
        <v>173</v>
      </c>
      <c r="BP81" s="21">
        <v>-54666</v>
      </c>
      <c r="BQ81" s="21" t="s">
        <v>173</v>
      </c>
      <c r="BR81" s="21" t="s">
        <v>173</v>
      </c>
      <c r="BS81" s="21">
        <v>-54666</v>
      </c>
      <c r="BT81" s="21" t="s">
        <v>173</v>
      </c>
      <c r="BU81" s="21" t="s">
        <v>173</v>
      </c>
      <c r="BV81" s="21" t="s">
        <v>173</v>
      </c>
      <c r="BW81" s="21">
        <v>0</v>
      </c>
      <c r="BX81" s="21">
        <v>0</v>
      </c>
      <c r="BY81" s="21">
        <v>29840</v>
      </c>
      <c r="BZ81" s="21">
        <v>24826</v>
      </c>
      <c r="CA81" s="21" t="s">
        <v>173</v>
      </c>
      <c r="CB81" s="21" t="s">
        <v>173</v>
      </c>
      <c r="CC81" s="21">
        <v>54666</v>
      </c>
      <c r="CD81" s="21">
        <v>0</v>
      </c>
      <c r="CE81" s="21">
        <v>0</v>
      </c>
      <c r="CF81" s="177">
        <f>CC81-'P30 Eurostat'!BX80</f>
        <v>16897</v>
      </c>
    </row>
    <row r="82" spans="1:84" ht="15">
      <c r="A82" s="7" t="s">
        <v>486</v>
      </c>
      <c r="B82" s="17">
        <v>46112.800000000003</v>
      </c>
      <c r="C82" s="17">
        <v>3282.34</v>
      </c>
      <c r="D82" s="17">
        <v>1546.29</v>
      </c>
      <c r="E82" s="17">
        <v>2745.62</v>
      </c>
      <c r="F82" s="17">
        <v>117911.7</v>
      </c>
      <c r="G82" s="17">
        <v>11056.14</v>
      </c>
      <c r="H82" s="17">
        <v>7507.61</v>
      </c>
      <c r="I82" s="17">
        <v>12013.66</v>
      </c>
      <c r="J82" s="17">
        <v>5051.25</v>
      </c>
      <c r="K82" s="17">
        <v>31383.88</v>
      </c>
      <c r="L82" s="17">
        <v>44907.27</v>
      </c>
      <c r="M82" s="17">
        <v>14445.71</v>
      </c>
      <c r="N82" s="17">
        <v>19621.25</v>
      </c>
      <c r="O82" s="17">
        <v>15683.27</v>
      </c>
      <c r="P82" s="17">
        <v>26348.9</v>
      </c>
      <c r="Q82" s="17">
        <v>32481.91</v>
      </c>
      <c r="R82" s="17">
        <v>14375.67</v>
      </c>
      <c r="S82" s="17">
        <v>14144.35</v>
      </c>
      <c r="T82" s="17">
        <v>26086.02</v>
      </c>
      <c r="U82" s="17">
        <v>53432.19</v>
      </c>
      <c r="V82" s="17">
        <v>58502.86</v>
      </c>
      <c r="W82" s="17">
        <v>8958.2800000000007</v>
      </c>
      <c r="X82" s="17">
        <v>33050.78</v>
      </c>
      <c r="Y82" s="17">
        <v>79810.12</v>
      </c>
      <c r="Z82" s="17">
        <v>5438.7</v>
      </c>
      <c r="AA82" s="17">
        <v>17450.5</v>
      </c>
      <c r="AB82" s="17">
        <v>171762.99</v>
      </c>
      <c r="AC82" s="17">
        <v>21504.99</v>
      </c>
      <c r="AD82" s="17">
        <v>132312.26</v>
      </c>
      <c r="AE82" s="17">
        <v>64755.25</v>
      </c>
      <c r="AF82" s="17">
        <v>46595.79</v>
      </c>
      <c r="AG82" s="17">
        <v>14044.7</v>
      </c>
      <c r="AH82" s="17">
        <v>12416.69</v>
      </c>
      <c r="AI82" s="17">
        <v>34362.65</v>
      </c>
      <c r="AJ82" s="17">
        <v>4555.6099999999997</v>
      </c>
      <c r="AK82" s="17">
        <v>52667.47</v>
      </c>
      <c r="AL82" s="17">
        <v>13201.04</v>
      </c>
      <c r="AM82" s="17">
        <v>15632.7</v>
      </c>
      <c r="AN82" s="17">
        <v>30554.2</v>
      </c>
      <c r="AO82" s="17">
        <v>37087.42</v>
      </c>
      <c r="AP82" s="10">
        <v>66915</v>
      </c>
      <c r="AQ82" s="10">
        <v>53029</v>
      </c>
      <c r="AR82" s="17">
        <v>23918.32</v>
      </c>
      <c r="AS82" s="10">
        <v>12083</v>
      </c>
      <c r="AT82" s="17">
        <v>43855.02</v>
      </c>
      <c r="AU82" s="17">
        <v>103311.93</v>
      </c>
      <c r="AV82" s="17">
        <v>32967.910000000003</v>
      </c>
      <c r="AW82" s="17">
        <v>31021.53</v>
      </c>
      <c r="AX82" s="17">
        <v>10058.64</v>
      </c>
      <c r="AY82" s="17">
        <v>8141.62</v>
      </c>
      <c r="AZ82" s="17">
        <v>26729.34</v>
      </c>
      <c r="BA82" s="17">
        <v>3623.92</v>
      </c>
      <c r="BB82" s="17">
        <v>5228.07</v>
      </c>
      <c r="BC82" s="17">
        <v>43580.03</v>
      </c>
      <c r="BD82" s="10">
        <v>59835</v>
      </c>
      <c r="BE82" s="17">
        <v>25079.919999999998</v>
      </c>
      <c r="BF82" s="17">
        <v>46273.63</v>
      </c>
      <c r="BG82" s="17">
        <v>15845.82</v>
      </c>
      <c r="BH82" s="17">
        <v>12768.17</v>
      </c>
      <c r="BI82" s="17">
        <v>11563.69</v>
      </c>
      <c r="BJ82" s="17">
        <v>6943.37</v>
      </c>
      <c r="BK82" s="17">
        <v>4555.74</v>
      </c>
      <c r="BL82" s="17">
        <v>5402.21</v>
      </c>
      <c r="BM82" s="10">
        <v>0</v>
      </c>
      <c r="BN82" s="10">
        <v>0</v>
      </c>
      <c r="BO82" s="17">
        <v>2007533.69</v>
      </c>
      <c r="BP82" s="21">
        <v>1192085</v>
      </c>
      <c r="BQ82" s="10">
        <v>543160</v>
      </c>
      <c r="BR82" s="10">
        <v>48067</v>
      </c>
      <c r="BS82" s="10">
        <v>1783312</v>
      </c>
      <c r="BT82" s="10">
        <v>516784</v>
      </c>
      <c r="BU82" s="10">
        <v>656</v>
      </c>
      <c r="BV82" s="10">
        <v>20946</v>
      </c>
      <c r="BW82" s="10">
        <v>21602</v>
      </c>
      <c r="BX82" s="10">
        <v>538386</v>
      </c>
      <c r="BY82" s="10">
        <v>407513</v>
      </c>
      <c r="BZ82" s="10">
        <v>303452</v>
      </c>
      <c r="CA82" s="10" t="s">
        <v>173</v>
      </c>
      <c r="CB82" s="10" t="s">
        <v>173</v>
      </c>
      <c r="CC82" s="22">
        <f>CC78+CC81</f>
        <v>716671.3</v>
      </c>
      <c r="CD82" s="17">
        <v>3032663.01</v>
      </c>
      <c r="CE82" s="17">
        <v>5040196.7</v>
      </c>
      <c r="CF82" s="176" t="e">
        <f>CE82-'P30 Eurostat'!BX82</f>
        <v>#VALUE!</v>
      </c>
    </row>
    <row r="83" spans="1:84" ht="15">
      <c r="A83" s="7" t="s">
        <v>460</v>
      </c>
      <c r="B83" s="9">
        <v>8209</v>
      </c>
      <c r="C83" s="9">
        <v>1036</v>
      </c>
      <c r="D83" s="9">
        <v>546</v>
      </c>
      <c r="E83" s="9">
        <v>944</v>
      </c>
      <c r="F83" s="9">
        <v>25500</v>
      </c>
      <c r="G83" s="9">
        <v>3749</v>
      </c>
      <c r="H83" s="9">
        <v>2296</v>
      </c>
      <c r="I83" s="9">
        <v>3100</v>
      </c>
      <c r="J83" s="9">
        <v>2673</v>
      </c>
      <c r="K83" s="9">
        <v>831</v>
      </c>
      <c r="L83" s="9">
        <v>9030</v>
      </c>
      <c r="M83" s="9">
        <v>4281</v>
      </c>
      <c r="N83" s="9">
        <v>7569</v>
      </c>
      <c r="O83" s="9">
        <v>4670</v>
      </c>
      <c r="P83" s="9">
        <v>4211</v>
      </c>
      <c r="Q83" s="9">
        <v>14549</v>
      </c>
      <c r="R83" s="9">
        <v>6236</v>
      </c>
      <c r="S83" s="9">
        <v>4696</v>
      </c>
      <c r="T83" s="9">
        <v>8198</v>
      </c>
      <c r="U83" s="9">
        <v>7182</v>
      </c>
      <c r="V83" s="9">
        <v>8100</v>
      </c>
      <c r="W83" s="9">
        <v>4749</v>
      </c>
      <c r="X83" s="9">
        <v>17722</v>
      </c>
      <c r="Y83" s="9">
        <v>12632</v>
      </c>
      <c r="Z83" s="9">
        <v>1078</v>
      </c>
      <c r="AA83" s="9">
        <v>6318</v>
      </c>
      <c r="AB83" s="9">
        <v>71151</v>
      </c>
      <c r="AC83" s="9">
        <v>20409</v>
      </c>
      <c r="AD83" s="16">
        <v>62654.1</v>
      </c>
      <c r="AE83" s="9">
        <v>57113</v>
      </c>
      <c r="AF83" s="9">
        <v>31774</v>
      </c>
      <c r="AG83" s="9">
        <v>874</v>
      </c>
      <c r="AH83" s="9">
        <v>4960</v>
      </c>
      <c r="AI83" s="9">
        <v>15606</v>
      </c>
      <c r="AJ83" s="9">
        <v>8226</v>
      </c>
      <c r="AK83" s="9">
        <v>35334</v>
      </c>
      <c r="AL83" s="9">
        <v>8525</v>
      </c>
      <c r="AM83" s="9">
        <v>6726</v>
      </c>
      <c r="AN83" s="9">
        <v>8839</v>
      </c>
      <c r="AO83" s="9">
        <v>38426</v>
      </c>
      <c r="AP83" s="9">
        <v>31648</v>
      </c>
      <c r="AQ83" s="9">
        <v>8827</v>
      </c>
      <c r="AR83" s="9">
        <v>12323</v>
      </c>
      <c r="AS83" s="16">
        <v>760.1</v>
      </c>
      <c r="AT83" s="16">
        <v>15461.23</v>
      </c>
      <c r="AU83" s="9">
        <v>62188</v>
      </c>
      <c r="AV83" s="9">
        <v>23945</v>
      </c>
      <c r="AW83" s="9">
        <v>22192</v>
      </c>
      <c r="AX83" s="9">
        <v>6716</v>
      </c>
      <c r="AY83" s="9">
        <v>4095</v>
      </c>
      <c r="AZ83" s="9">
        <v>7685</v>
      </c>
      <c r="BA83" s="9">
        <v>34424</v>
      </c>
      <c r="BB83" s="9">
        <v>1876</v>
      </c>
      <c r="BC83" s="9">
        <v>34364</v>
      </c>
      <c r="BD83" s="9">
        <v>119206</v>
      </c>
      <c r="BE83" s="9">
        <v>96173</v>
      </c>
      <c r="BF83" s="9">
        <v>69495</v>
      </c>
      <c r="BG83" s="16">
        <v>62083.97</v>
      </c>
      <c r="BH83" s="9">
        <v>11081</v>
      </c>
      <c r="BI83" s="9">
        <v>10089</v>
      </c>
      <c r="BJ83" s="9">
        <v>10503</v>
      </c>
      <c r="BK83" s="9">
        <v>3470</v>
      </c>
      <c r="BL83" s="9">
        <v>5778</v>
      </c>
      <c r="BM83" s="16">
        <v>4735.8500000000004</v>
      </c>
      <c r="BN83" s="9">
        <v>0</v>
      </c>
      <c r="BO83" s="16">
        <v>1199841.25</v>
      </c>
      <c r="BP83" s="21" t="s">
        <v>173</v>
      </c>
      <c r="BQ83" s="9" t="s">
        <v>173</v>
      </c>
      <c r="BR83" s="9" t="s">
        <v>173</v>
      </c>
      <c r="BS83" s="9">
        <f>BS82/1000-'TES France'!AQ35</f>
        <v>0</v>
      </c>
      <c r="BT83" s="9" t="s">
        <v>173</v>
      </c>
      <c r="BU83" s="9" t="s">
        <v>173</v>
      </c>
      <c r="BV83" s="9" t="s">
        <v>173</v>
      </c>
      <c r="BW83" s="9" t="s">
        <v>173</v>
      </c>
      <c r="BX83" s="9">
        <f>BX82/1000-'TES France'!AZ35</f>
        <v>0</v>
      </c>
      <c r="BY83" s="9">
        <f>BY78+BY81</f>
        <v>409726.55</v>
      </c>
      <c r="BZ83" s="9">
        <f>BZ78+BZ81</f>
        <v>306944.74</v>
      </c>
      <c r="CA83" s="9" t="s">
        <v>173</v>
      </c>
      <c r="CB83" s="9" t="s">
        <v>173</v>
      </c>
      <c r="CC83" s="21" t="s">
        <v>173</v>
      </c>
      <c r="CD83" s="9" t="s">
        <v>173</v>
      </c>
      <c r="CE83" s="9" t="s">
        <v>173</v>
      </c>
    </row>
    <row r="84" spans="1:84" ht="15">
      <c r="A84" s="7" t="s">
        <v>487</v>
      </c>
      <c r="B84" s="10" t="s">
        <v>173</v>
      </c>
      <c r="C84" s="10" t="s">
        <v>173</v>
      </c>
      <c r="D84" s="10" t="s">
        <v>173</v>
      </c>
      <c r="E84" s="10" t="s">
        <v>173</v>
      </c>
      <c r="F84" s="10" t="s">
        <v>173</v>
      </c>
      <c r="G84" s="10" t="s">
        <v>173</v>
      </c>
      <c r="H84" s="10" t="s">
        <v>173</v>
      </c>
      <c r="I84" s="10" t="s">
        <v>173</v>
      </c>
      <c r="J84" s="10" t="s">
        <v>173</v>
      </c>
      <c r="K84" s="10" t="s">
        <v>173</v>
      </c>
      <c r="L84" s="10" t="s">
        <v>173</v>
      </c>
      <c r="M84" s="10" t="s">
        <v>173</v>
      </c>
      <c r="N84" s="10" t="s">
        <v>173</v>
      </c>
      <c r="O84" s="10" t="s">
        <v>173</v>
      </c>
      <c r="P84" s="10" t="s">
        <v>173</v>
      </c>
      <c r="Q84" s="10" t="s">
        <v>173</v>
      </c>
      <c r="R84" s="10" t="s">
        <v>173</v>
      </c>
      <c r="S84" s="10" t="s">
        <v>173</v>
      </c>
      <c r="T84" s="10" t="s">
        <v>173</v>
      </c>
      <c r="U84" s="10" t="s">
        <v>173</v>
      </c>
      <c r="V84" s="10" t="s">
        <v>173</v>
      </c>
      <c r="W84" s="10" t="s">
        <v>173</v>
      </c>
      <c r="X84" s="10" t="s">
        <v>173</v>
      </c>
      <c r="Y84" s="10" t="s">
        <v>173</v>
      </c>
      <c r="Z84" s="10" t="s">
        <v>173</v>
      </c>
      <c r="AA84" s="10" t="s">
        <v>173</v>
      </c>
      <c r="AB84" s="10" t="s">
        <v>173</v>
      </c>
      <c r="AC84" s="10" t="s">
        <v>173</v>
      </c>
      <c r="AD84" s="10" t="s">
        <v>173</v>
      </c>
      <c r="AE84" s="10" t="s">
        <v>173</v>
      </c>
      <c r="AF84" s="10" t="s">
        <v>173</v>
      </c>
      <c r="AG84" s="10" t="s">
        <v>173</v>
      </c>
      <c r="AH84" s="10" t="s">
        <v>173</v>
      </c>
      <c r="AI84" s="10" t="s">
        <v>173</v>
      </c>
      <c r="AJ84" s="10" t="s">
        <v>173</v>
      </c>
      <c r="AK84" s="10" t="s">
        <v>173</v>
      </c>
      <c r="AL84" s="10" t="s">
        <v>173</v>
      </c>
      <c r="AM84" s="10" t="s">
        <v>173</v>
      </c>
      <c r="AN84" s="10" t="s">
        <v>173</v>
      </c>
      <c r="AO84" s="10" t="s">
        <v>173</v>
      </c>
      <c r="AP84" s="10" t="s">
        <v>173</v>
      </c>
      <c r="AQ84" s="10" t="s">
        <v>173</v>
      </c>
      <c r="AR84" s="10" t="s">
        <v>173</v>
      </c>
      <c r="AS84" s="10" t="s">
        <v>173</v>
      </c>
      <c r="AT84" s="10" t="s">
        <v>173</v>
      </c>
      <c r="AU84" s="10" t="s">
        <v>173</v>
      </c>
      <c r="AV84" s="10" t="s">
        <v>173</v>
      </c>
      <c r="AW84" s="10" t="s">
        <v>173</v>
      </c>
      <c r="AX84" s="10" t="s">
        <v>173</v>
      </c>
      <c r="AY84" s="10" t="s">
        <v>173</v>
      </c>
      <c r="AZ84" s="10" t="s">
        <v>173</v>
      </c>
      <c r="BA84" s="10" t="s">
        <v>173</v>
      </c>
      <c r="BB84" s="10" t="s">
        <v>173</v>
      </c>
      <c r="BC84" s="10" t="s">
        <v>173</v>
      </c>
      <c r="BD84" s="10" t="s">
        <v>173</v>
      </c>
      <c r="BE84" s="10" t="s">
        <v>173</v>
      </c>
      <c r="BF84" s="10" t="s">
        <v>173</v>
      </c>
      <c r="BG84" s="10" t="s">
        <v>173</v>
      </c>
      <c r="BH84" s="10" t="s">
        <v>173</v>
      </c>
      <c r="BI84" s="10" t="s">
        <v>173</v>
      </c>
      <c r="BJ84" s="10" t="s">
        <v>173</v>
      </c>
      <c r="BK84" s="10" t="s">
        <v>173</v>
      </c>
      <c r="BL84" s="10" t="s">
        <v>173</v>
      </c>
      <c r="BM84" s="10" t="s">
        <v>173</v>
      </c>
      <c r="BN84" s="10" t="s">
        <v>173</v>
      </c>
      <c r="BO84" s="10" t="s">
        <v>173</v>
      </c>
      <c r="BP84" s="21" t="s">
        <v>173</v>
      </c>
      <c r="BQ84" s="10" t="s">
        <v>173</v>
      </c>
      <c r="BR84" s="10" t="s">
        <v>173</v>
      </c>
      <c r="BS84" s="10" t="s">
        <v>173</v>
      </c>
      <c r="BT84" s="10" t="s">
        <v>173</v>
      </c>
      <c r="BU84" s="10" t="s">
        <v>173</v>
      </c>
      <c r="BV84" s="10" t="s">
        <v>173</v>
      </c>
      <c r="BW84" s="10" t="s">
        <v>173</v>
      </c>
      <c r="BX84" s="10" t="s">
        <v>173</v>
      </c>
      <c r="BY84" s="10">
        <f>SUM(BY13:BY77)</f>
        <v>379886.55</v>
      </c>
      <c r="BZ84" s="10">
        <f>SUM(BZ13:BZ77)</f>
        <v>282118.74</v>
      </c>
      <c r="CA84" s="10" t="s">
        <v>173</v>
      </c>
      <c r="CB84" s="10" t="s">
        <v>173</v>
      </c>
      <c r="CC84" s="21" t="s">
        <v>173</v>
      </c>
      <c r="CD84" s="10" t="s">
        <v>173</v>
      </c>
      <c r="CE84" s="10" t="s">
        <v>173</v>
      </c>
    </row>
    <row r="85" spans="1:84" ht="15">
      <c r="A85" s="7" t="s">
        <v>488</v>
      </c>
      <c r="B85" s="9">
        <v>-6820</v>
      </c>
      <c r="C85" s="9">
        <v>2</v>
      </c>
      <c r="D85" s="9">
        <v>0</v>
      </c>
      <c r="E85" s="9">
        <v>68</v>
      </c>
      <c r="F85" s="9">
        <v>1503</v>
      </c>
      <c r="G85" s="9">
        <v>159</v>
      </c>
      <c r="H85" s="9">
        <v>116</v>
      </c>
      <c r="I85" s="9">
        <v>204</v>
      </c>
      <c r="J85" s="9">
        <v>99</v>
      </c>
      <c r="K85" s="9">
        <v>201</v>
      </c>
      <c r="L85" s="9">
        <v>721</v>
      </c>
      <c r="M85" s="9">
        <v>334</v>
      </c>
      <c r="N85" s="9">
        <v>423</v>
      </c>
      <c r="O85" s="9">
        <v>328</v>
      </c>
      <c r="P85" s="9">
        <v>314</v>
      </c>
      <c r="Q85" s="9">
        <v>568</v>
      </c>
      <c r="R85" s="9">
        <v>292</v>
      </c>
      <c r="S85" s="9">
        <v>240</v>
      </c>
      <c r="T85" s="9">
        <v>453</v>
      </c>
      <c r="U85" s="9">
        <v>541</v>
      </c>
      <c r="V85" s="9">
        <v>507</v>
      </c>
      <c r="W85" s="9">
        <v>194</v>
      </c>
      <c r="X85" s="9">
        <v>643</v>
      </c>
      <c r="Y85" s="9">
        <v>1800</v>
      </c>
      <c r="Z85" s="9">
        <v>222</v>
      </c>
      <c r="AA85" s="9">
        <v>293</v>
      </c>
      <c r="AB85" s="9">
        <v>1698</v>
      </c>
      <c r="AC85" s="9">
        <v>721</v>
      </c>
      <c r="AD85" s="9">
        <v>1787</v>
      </c>
      <c r="AE85" s="9">
        <v>2398</v>
      </c>
      <c r="AF85" s="9">
        <v>-518</v>
      </c>
      <c r="AG85" s="9">
        <v>59</v>
      </c>
      <c r="AH85" s="9">
        <v>134</v>
      </c>
      <c r="AI85" s="9">
        <v>3128</v>
      </c>
      <c r="AJ85" s="9">
        <v>-83</v>
      </c>
      <c r="AK85" s="9">
        <v>932</v>
      </c>
      <c r="AL85" s="9">
        <v>143</v>
      </c>
      <c r="AM85" s="9">
        <v>-120</v>
      </c>
      <c r="AN85" s="9">
        <v>801</v>
      </c>
      <c r="AO85" s="9">
        <v>1082</v>
      </c>
      <c r="AP85" s="9">
        <v>6344</v>
      </c>
      <c r="AQ85" s="9">
        <v>953</v>
      </c>
      <c r="AR85" s="9">
        <v>1372</v>
      </c>
      <c r="AS85" s="9">
        <v>13836</v>
      </c>
      <c r="AT85" s="9">
        <v>13088</v>
      </c>
      <c r="AU85" s="9">
        <v>1068</v>
      </c>
      <c r="AV85" s="9">
        <v>876</v>
      </c>
      <c r="AW85" s="9">
        <v>-425</v>
      </c>
      <c r="AX85" s="9">
        <v>190</v>
      </c>
      <c r="AY85" s="9">
        <v>60</v>
      </c>
      <c r="AZ85" s="9">
        <v>493</v>
      </c>
      <c r="BA85" s="9">
        <v>602</v>
      </c>
      <c r="BB85" s="9">
        <v>-72</v>
      </c>
      <c r="BC85" s="9">
        <v>675</v>
      </c>
      <c r="BD85" s="9">
        <v>2818</v>
      </c>
      <c r="BE85" s="9">
        <v>-1026</v>
      </c>
      <c r="BF85" s="9">
        <v>4589</v>
      </c>
      <c r="BG85" s="9">
        <v>312</v>
      </c>
      <c r="BH85" s="9">
        <v>-268</v>
      </c>
      <c r="BI85" s="9">
        <v>4</v>
      </c>
      <c r="BJ85" s="9">
        <v>-96</v>
      </c>
      <c r="BK85" s="9">
        <v>137</v>
      </c>
      <c r="BL85" s="9">
        <v>235</v>
      </c>
      <c r="BM85" s="9">
        <v>-1355</v>
      </c>
      <c r="BN85" s="9">
        <v>0</v>
      </c>
      <c r="BO85" s="9">
        <v>59977</v>
      </c>
      <c r="BP85" s="21" t="s">
        <v>173</v>
      </c>
      <c r="BQ85" s="9" t="s">
        <v>173</v>
      </c>
      <c r="BR85" s="9" t="s">
        <v>173</v>
      </c>
      <c r="BS85" s="9" t="s">
        <v>173</v>
      </c>
      <c r="BT85" s="9" t="s">
        <v>173</v>
      </c>
      <c r="BU85" s="9" t="s">
        <v>173</v>
      </c>
      <c r="BV85" s="9" t="s">
        <v>173</v>
      </c>
      <c r="BW85" s="9" t="s">
        <v>173</v>
      </c>
      <c r="BX85" s="9" t="s">
        <v>173</v>
      </c>
      <c r="BY85" s="9">
        <f>BY83-BY82</f>
        <v>2213.5499999999884</v>
      </c>
      <c r="BZ85" s="9" t="s">
        <v>173</v>
      </c>
      <c r="CA85" s="9" t="s">
        <v>173</v>
      </c>
      <c r="CB85" s="9" t="s">
        <v>173</v>
      </c>
      <c r="CC85" s="21">
        <f>CC78+CC81</f>
        <v>716671.3</v>
      </c>
      <c r="CD85" s="9" t="s">
        <v>173</v>
      </c>
      <c r="CE85" s="9" t="s">
        <v>173</v>
      </c>
    </row>
    <row r="86" spans="1:84" ht="15">
      <c r="A86" s="7" t="s">
        <v>489</v>
      </c>
      <c r="B86" s="10" t="s">
        <v>173</v>
      </c>
      <c r="C86" s="10" t="s">
        <v>173</v>
      </c>
      <c r="D86" s="10" t="s">
        <v>173</v>
      </c>
      <c r="E86" s="10" t="s">
        <v>173</v>
      </c>
      <c r="F86" s="10" t="s">
        <v>173</v>
      </c>
      <c r="G86" s="10" t="s">
        <v>173</v>
      </c>
      <c r="H86" s="10" t="s">
        <v>173</v>
      </c>
      <c r="I86" s="10" t="s">
        <v>173</v>
      </c>
      <c r="J86" s="10" t="s">
        <v>173</v>
      </c>
      <c r="K86" s="10" t="s">
        <v>173</v>
      </c>
      <c r="L86" s="10" t="s">
        <v>173</v>
      </c>
      <c r="M86" s="10" t="s">
        <v>173</v>
      </c>
      <c r="N86" s="10" t="s">
        <v>173</v>
      </c>
      <c r="O86" s="10" t="s">
        <v>173</v>
      </c>
      <c r="P86" s="10" t="s">
        <v>173</v>
      </c>
      <c r="Q86" s="10" t="s">
        <v>173</v>
      </c>
      <c r="R86" s="10" t="s">
        <v>173</v>
      </c>
      <c r="S86" s="10" t="s">
        <v>173</v>
      </c>
      <c r="T86" s="10" t="s">
        <v>173</v>
      </c>
      <c r="U86" s="10" t="s">
        <v>173</v>
      </c>
      <c r="V86" s="10" t="s">
        <v>173</v>
      </c>
      <c r="W86" s="10" t="s">
        <v>173</v>
      </c>
      <c r="X86" s="10" t="s">
        <v>173</v>
      </c>
      <c r="Y86" s="10" t="s">
        <v>173</v>
      </c>
      <c r="Z86" s="10" t="s">
        <v>173</v>
      </c>
      <c r="AA86" s="10" t="s">
        <v>173</v>
      </c>
      <c r="AB86" s="10" t="s">
        <v>173</v>
      </c>
      <c r="AC86" s="10" t="s">
        <v>173</v>
      </c>
      <c r="AD86" s="10" t="s">
        <v>173</v>
      </c>
      <c r="AE86" s="10" t="s">
        <v>173</v>
      </c>
      <c r="AF86" s="10" t="s">
        <v>173</v>
      </c>
      <c r="AG86" s="10" t="s">
        <v>173</v>
      </c>
      <c r="AH86" s="10" t="s">
        <v>173</v>
      </c>
      <c r="AI86" s="10" t="s">
        <v>173</v>
      </c>
      <c r="AJ86" s="10" t="s">
        <v>173</v>
      </c>
      <c r="AK86" s="10" t="s">
        <v>173</v>
      </c>
      <c r="AL86" s="10" t="s">
        <v>173</v>
      </c>
      <c r="AM86" s="10" t="s">
        <v>173</v>
      </c>
      <c r="AN86" s="10" t="s">
        <v>173</v>
      </c>
      <c r="AO86" s="10" t="s">
        <v>173</v>
      </c>
      <c r="AP86" s="10" t="s">
        <v>173</v>
      </c>
      <c r="AQ86" s="10" t="s">
        <v>173</v>
      </c>
      <c r="AR86" s="10" t="s">
        <v>173</v>
      </c>
      <c r="AS86" s="10" t="s">
        <v>173</v>
      </c>
      <c r="AT86" s="10" t="s">
        <v>173</v>
      </c>
      <c r="AU86" s="10" t="s">
        <v>173</v>
      </c>
      <c r="AV86" s="10" t="s">
        <v>173</v>
      </c>
      <c r="AW86" s="10" t="s">
        <v>173</v>
      </c>
      <c r="AX86" s="10" t="s">
        <v>173</v>
      </c>
      <c r="AY86" s="10" t="s">
        <v>173</v>
      </c>
      <c r="AZ86" s="10" t="s">
        <v>173</v>
      </c>
      <c r="BA86" s="10" t="s">
        <v>173</v>
      </c>
      <c r="BB86" s="10" t="s">
        <v>173</v>
      </c>
      <c r="BC86" s="10" t="s">
        <v>173</v>
      </c>
      <c r="BD86" s="10" t="s">
        <v>173</v>
      </c>
      <c r="BE86" s="10" t="s">
        <v>173</v>
      </c>
      <c r="BF86" s="10" t="s">
        <v>173</v>
      </c>
      <c r="BG86" s="10" t="s">
        <v>173</v>
      </c>
      <c r="BH86" s="10" t="s">
        <v>173</v>
      </c>
      <c r="BI86" s="10" t="s">
        <v>173</v>
      </c>
      <c r="BJ86" s="10" t="s">
        <v>173</v>
      </c>
      <c r="BK86" s="10" t="s">
        <v>173</v>
      </c>
      <c r="BL86" s="10" t="s">
        <v>173</v>
      </c>
      <c r="BM86" s="10" t="s">
        <v>173</v>
      </c>
      <c r="BN86" s="10" t="s">
        <v>173</v>
      </c>
      <c r="BO86" s="10" t="s">
        <v>173</v>
      </c>
      <c r="BP86" s="21" t="s">
        <v>173</v>
      </c>
      <c r="BQ86" s="10" t="s">
        <v>173</v>
      </c>
      <c r="BR86" s="10" t="s">
        <v>173</v>
      </c>
      <c r="BS86" s="10">
        <f>BS81+'P30 Eurostat'!BT80</f>
        <v>-16897</v>
      </c>
      <c r="BT86" s="10" t="s">
        <v>173</v>
      </c>
      <c r="BU86" s="10" t="s">
        <v>173</v>
      </c>
      <c r="BV86" s="10" t="s">
        <v>173</v>
      </c>
      <c r="BW86" s="10" t="s">
        <v>173</v>
      </c>
      <c r="BX86" s="10" t="s">
        <v>173</v>
      </c>
      <c r="BY86" s="10" t="s">
        <v>173</v>
      </c>
      <c r="BZ86" s="10" t="s">
        <v>173</v>
      </c>
      <c r="CA86" s="10" t="s">
        <v>173</v>
      </c>
      <c r="CB86" s="10" t="s">
        <v>173</v>
      </c>
      <c r="CC86" s="21" t="s">
        <v>173</v>
      </c>
      <c r="CD86" s="10" t="s">
        <v>173</v>
      </c>
      <c r="CE86" s="10" t="s">
        <v>173</v>
      </c>
    </row>
    <row r="87" spans="1:84" ht="15">
      <c r="A87" s="7" t="s">
        <v>490</v>
      </c>
      <c r="B87" s="9" t="s">
        <v>173</v>
      </c>
      <c r="C87" s="9" t="s">
        <v>173</v>
      </c>
      <c r="D87" s="9" t="s">
        <v>173</v>
      </c>
      <c r="E87" s="9" t="s">
        <v>173</v>
      </c>
      <c r="F87" s="9" t="s">
        <v>173</v>
      </c>
      <c r="G87" s="9" t="s">
        <v>173</v>
      </c>
      <c r="H87" s="9" t="s">
        <v>173</v>
      </c>
      <c r="I87" s="9" t="s">
        <v>173</v>
      </c>
      <c r="J87" s="9" t="s">
        <v>173</v>
      </c>
      <c r="K87" s="9" t="s">
        <v>173</v>
      </c>
      <c r="L87" s="9" t="s">
        <v>173</v>
      </c>
      <c r="M87" s="9" t="s">
        <v>173</v>
      </c>
      <c r="N87" s="9" t="s">
        <v>173</v>
      </c>
      <c r="O87" s="9" t="s">
        <v>173</v>
      </c>
      <c r="P87" s="9" t="s">
        <v>173</v>
      </c>
      <c r="Q87" s="9" t="s">
        <v>173</v>
      </c>
      <c r="R87" s="9" t="s">
        <v>173</v>
      </c>
      <c r="S87" s="9" t="s">
        <v>173</v>
      </c>
      <c r="T87" s="9" t="s">
        <v>173</v>
      </c>
      <c r="U87" s="9" t="s">
        <v>173</v>
      </c>
      <c r="V87" s="9" t="s">
        <v>173</v>
      </c>
      <c r="W87" s="9" t="s">
        <v>173</v>
      </c>
      <c r="X87" s="9" t="s">
        <v>173</v>
      </c>
      <c r="Y87" s="9" t="s">
        <v>173</v>
      </c>
      <c r="Z87" s="9" t="s">
        <v>173</v>
      </c>
      <c r="AA87" s="9" t="s">
        <v>173</v>
      </c>
      <c r="AB87" s="9" t="s">
        <v>173</v>
      </c>
      <c r="AC87" s="9" t="s">
        <v>173</v>
      </c>
      <c r="AD87" s="9" t="s">
        <v>173</v>
      </c>
      <c r="AE87" s="9" t="s">
        <v>173</v>
      </c>
      <c r="AF87" s="9" t="s">
        <v>173</v>
      </c>
      <c r="AG87" s="9" t="s">
        <v>173</v>
      </c>
      <c r="AH87" s="9" t="s">
        <v>173</v>
      </c>
      <c r="AI87" s="9" t="s">
        <v>173</v>
      </c>
      <c r="AJ87" s="9" t="s">
        <v>173</v>
      </c>
      <c r="AK87" s="9" t="s">
        <v>173</v>
      </c>
      <c r="AL87" s="9" t="s">
        <v>173</v>
      </c>
      <c r="AM87" s="9" t="s">
        <v>173</v>
      </c>
      <c r="AN87" s="9" t="s">
        <v>173</v>
      </c>
      <c r="AO87" s="9" t="s">
        <v>173</v>
      </c>
      <c r="AP87" s="9" t="s">
        <v>173</v>
      </c>
      <c r="AQ87" s="9" t="s">
        <v>173</v>
      </c>
      <c r="AR87" s="9" t="s">
        <v>173</v>
      </c>
      <c r="AS87" s="9" t="s">
        <v>173</v>
      </c>
      <c r="AT87" s="9" t="s">
        <v>173</v>
      </c>
      <c r="AU87" s="9" t="s">
        <v>173</v>
      </c>
      <c r="AV87" s="9" t="s">
        <v>173</v>
      </c>
      <c r="AW87" s="9" t="s">
        <v>173</v>
      </c>
      <c r="AX87" s="9" t="s">
        <v>173</v>
      </c>
      <c r="AY87" s="9" t="s">
        <v>173</v>
      </c>
      <c r="AZ87" s="9" t="s">
        <v>173</v>
      </c>
      <c r="BA87" s="9" t="s">
        <v>173</v>
      </c>
      <c r="BB87" s="9" t="s">
        <v>173</v>
      </c>
      <c r="BC87" s="9" t="s">
        <v>173</v>
      </c>
      <c r="BD87" s="9" t="s">
        <v>173</v>
      </c>
      <c r="BE87" s="9" t="s">
        <v>173</v>
      </c>
      <c r="BF87" s="9" t="s">
        <v>173</v>
      </c>
      <c r="BG87" s="9" t="s">
        <v>173</v>
      </c>
      <c r="BH87" s="9" t="s">
        <v>173</v>
      </c>
      <c r="BI87" s="9" t="s">
        <v>173</v>
      </c>
      <c r="BJ87" s="9" t="s">
        <v>173</v>
      </c>
      <c r="BK87" s="9" t="s">
        <v>173</v>
      </c>
      <c r="BL87" s="9" t="s">
        <v>173</v>
      </c>
      <c r="BM87" s="9" t="s">
        <v>173</v>
      </c>
      <c r="BN87" s="9" t="s">
        <v>173</v>
      </c>
      <c r="BO87" s="9" t="s">
        <v>173</v>
      </c>
      <c r="BP87" s="21" t="s">
        <v>173</v>
      </c>
      <c r="BQ87" s="9" t="s">
        <v>173</v>
      </c>
      <c r="BR87" s="9" t="s">
        <v>173</v>
      </c>
      <c r="BS87" s="9" t="s">
        <v>173</v>
      </c>
      <c r="BT87" s="9" t="s">
        <v>173</v>
      </c>
      <c r="BU87" s="9" t="s">
        <v>173</v>
      </c>
      <c r="BV87" s="9" t="s">
        <v>173</v>
      </c>
      <c r="BW87" s="9" t="s">
        <v>173</v>
      </c>
      <c r="BX87" s="9" t="s">
        <v>173</v>
      </c>
      <c r="BY87" s="9" t="s">
        <v>173</v>
      </c>
      <c r="BZ87" s="9" t="s">
        <v>173</v>
      </c>
      <c r="CA87" s="9" t="s">
        <v>173</v>
      </c>
      <c r="CB87" s="9" t="s">
        <v>173</v>
      </c>
      <c r="CC87" s="21" t="s">
        <v>173</v>
      </c>
      <c r="CD87" s="9" t="s">
        <v>173</v>
      </c>
      <c r="CE87" s="9" t="s">
        <v>173</v>
      </c>
    </row>
    <row r="88" spans="1:84" ht="15">
      <c r="A88" s="7" t="s">
        <v>491</v>
      </c>
      <c r="B88" s="17">
        <v>30224.2</v>
      </c>
      <c r="C88" s="17">
        <v>1936.66</v>
      </c>
      <c r="D88" s="17">
        <v>298.70999999999998</v>
      </c>
      <c r="E88" s="17">
        <v>855.38</v>
      </c>
      <c r="F88" s="17">
        <v>17826.3</v>
      </c>
      <c r="G88" s="17">
        <v>1466.86</v>
      </c>
      <c r="H88" s="17">
        <v>692.39</v>
      </c>
      <c r="I88" s="17">
        <v>1081.3399999999999</v>
      </c>
      <c r="J88" s="17">
        <v>1035.75</v>
      </c>
      <c r="K88" s="17">
        <v>1702.12</v>
      </c>
      <c r="L88" s="17">
        <v>10784.73</v>
      </c>
      <c r="M88" s="17">
        <v>7850.29</v>
      </c>
      <c r="N88" s="17">
        <v>2864.75</v>
      </c>
      <c r="O88" s="17">
        <v>2981.74</v>
      </c>
      <c r="P88" s="17">
        <v>1690.11</v>
      </c>
      <c r="Q88" s="17">
        <v>4889.09</v>
      </c>
      <c r="R88" s="17">
        <v>5475.33</v>
      </c>
      <c r="S88" s="17">
        <v>2026.65</v>
      </c>
      <c r="T88" s="17">
        <v>2946.98</v>
      </c>
      <c r="U88" s="17">
        <v>6032.81</v>
      </c>
      <c r="V88" s="17">
        <v>7991.15</v>
      </c>
      <c r="W88" s="17">
        <v>2051.73</v>
      </c>
      <c r="X88" s="17">
        <v>4283.22</v>
      </c>
      <c r="Y88" s="17">
        <v>18715.88</v>
      </c>
      <c r="Z88" s="17">
        <v>2239.3000000000002</v>
      </c>
      <c r="AA88" s="17">
        <v>4913.49</v>
      </c>
      <c r="AB88" s="17">
        <v>40288.01</v>
      </c>
      <c r="AC88" s="17">
        <v>9900.02</v>
      </c>
      <c r="AD88" s="17">
        <v>32052.65</v>
      </c>
      <c r="AE88" s="17">
        <v>25912.47</v>
      </c>
      <c r="AF88" s="17">
        <v>13431.22</v>
      </c>
      <c r="AG88" s="17">
        <v>683.3</v>
      </c>
      <c r="AH88" s="17">
        <v>2367.3000000000002</v>
      </c>
      <c r="AI88" s="17">
        <v>14066.35</v>
      </c>
      <c r="AJ88" s="17">
        <v>29.39</v>
      </c>
      <c r="AK88" s="17">
        <v>19218.54</v>
      </c>
      <c r="AL88" s="17">
        <v>5465.96</v>
      </c>
      <c r="AM88" s="17">
        <v>5531.3</v>
      </c>
      <c r="AN88" s="17">
        <v>15218.81</v>
      </c>
      <c r="AO88" s="17">
        <v>16200.57</v>
      </c>
      <c r="AP88" s="10">
        <v>12197</v>
      </c>
      <c r="AQ88" s="10">
        <v>142</v>
      </c>
      <c r="AR88" s="17">
        <v>5581.68</v>
      </c>
      <c r="AS88" s="17">
        <v>148880.9</v>
      </c>
      <c r="AT88" s="17">
        <v>72322.75</v>
      </c>
      <c r="AU88" s="17">
        <v>15463.07</v>
      </c>
      <c r="AV88" s="17">
        <v>8285.1</v>
      </c>
      <c r="AW88" s="17">
        <v>14351.47</v>
      </c>
      <c r="AX88" s="17">
        <v>2093.36</v>
      </c>
      <c r="AY88" s="17">
        <v>2812.38</v>
      </c>
      <c r="AZ88" s="17">
        <v>25980.66</v>
      </c>
      <c r="BA88" s="17">
        <v>1161.08</v>
      </c>
      <c r="BB88" s="17">
        <v>455.94</v>
      </c>
      <c r="BC88" s="17">
        <v>8584.9599999999991</v>
      </c>
      <c r="BD88" s="10">
        <v>38861</v>
      </c>
      <c r="BE88" s="17">
        <v>15488.08</v>
      </c>
      <c r="BF88" s="17">
        <v>46450.38</v>
      </c>
      <c r="BG88" s="17">
        <v>5568.21</v>
      </c>
      <c r="BH88" s="17">
        <v>4651.83</v>
      </c>
      <c r="BI88" s="17">
        <v>3886.31</v>
      </c>
      <c r="BJ88" s="17">
        <v>505.63</v>
      </c>
      <c r="BK88" s="17">
        <v>1456.26</v>
      </c>
      <c r="BL88" s="17">
        <v>5907.79</v>
      </c>
      <c r="BM88" s="17">
        <v>0.15</v>
      </c>
      <c r="BN88" s="10">
        <v>0</v>
      </c>
      <c r="BO88" s="17">
        <v>786310.78</v>
      </c>
      <c r="BP88" s="21" t="s">
        <v>173</v>
      </c>
      <c r="BQ88" s="10" t="s">
        <v>173</v>
      </c>
      <c r="BR88" s="10" t="s">
        <v>173</v>
      </c>
      <c r="BS88" s="10" t="s">
        <v>173</v>
      </c>
      <c r="BT88" s="10" t="s">
        <v>173</v>
      </c>
      <c r="BU88" s="10" t="s">
        <v>173</v>
      </c>
      <c r="BV88" s="10" t="s">
        <v>173</v>
      </c>
      <c r="BW88" s="10" t="s">
        <v>173</v>
      </c>
      <c r="BX88" s="10" t="s">
        <v>173</v>
      </c>
      <c r="BY88" s="10" t="s">
        <v>173</v>
      </c>
      <c r="BZ88" s="10" t="s">
        <v>173</v>
      </c>
      <c r="CA88" s="10" t="s">
        <v>173</v>
      </c>
      <c r="CB88" s="10" t="s">
        <v>173</v>
      </c>
      <c r="CC88" s="21" t="s">
        <v>173</v>
      </c>
      <c r="CD88" s="10" t="s">
        <v>173</v>
      </c>
      <c r="CE88" s="10" t="s">
        <v>173</v>
      </c>
    </row>
    <row r="89" spans="1:84" ht="15">
      <c r="A89" s="7" t="s">
        <v>492</v>
      </c>
      <c r="B89" s="9" t="s">
        <v>173</v>
      </c>
      <c r="C89" s="9" t="s">
        <v>173</v>
      </c>
      <c r="D89" s="9" t="s">
        <v>173</v>
      </c>
      <c r="E89" s="9" t="s">
        <v>173</v>
      </c>
      <c r="F89" s="9" t="s">
        <v>173</v>
      </c>
      <c r="G89" s="9" t="s">
        <v>173</v>
      </c>
      <c r="H89" s="9" t="s">
        <v>173</v>
      </c>
      <c r="I89" s="9" t="s">
        <v>173</v>
      </c>
      <c r="J89" s="9" t="s">
        <v>173</v>
      </c>
      <c r="K89" s="9" t="s">
        <v>173</v>
      </c>
      <c r="L89" s="9" t="s">
        <v>173</v>
      </c>
      <c r="M89" s="9" t="s">
        <v>173</v>
      </c>
      <c r="N89" s="9" t="s">
        <v>173</v>
      </c>
      <c r="O89" s="9" t="s">
        <v>173</v>
      </c>
      <c r="P89" s="9" t="s">
        <v>173</v>
      </c>
      <c r="Q89" s="9" t="s">
        <v>173</v>
      </c>
      <c r="R89" s="9" t="s">
        <v>173</v>
      </c>
      <c r="S89" s="9" t="s">
        <v>173</v>
      </c>
      <c r="T89" s="9" t="s">
        <v>173</v>
      </c>
      <c r="U89" s="9" t="s">
        <v>173</v>
      </c>
      <c r="V89" s="9" t="s">
        <v>173</v>
      </c>
      <c r="W89" s="9" t="s">
        <v>173</v>
      </c>
      <c r="X89" s="9" t="s">
        <v>173</v>
      </c>
      <c r="Y89" s="9" t="s">
        <v>173</v>
      </c>
      <c r="Z89" s="9" t="s">
        <v>173</v>
      </c>
      <c r="AA89" s="9" t="s">
        <v>173</v>
      </c>
      <c r="AB89" s="9" t="s">
        <v>173</v>
      </c>
      <c r="AC89" s="9" t="s">
        <v>173</v>
      </c>
      <c r="AD89" s="9" t="s">
        <v>173</v>
      </c>
      <c r="AE89" s="9" t="s">
        <v>173</v>
      </c>
      <c r="AF89" s="9" t="s">
        <v>173</v>
      </c>
      <c r="AG89" s="9" t="s">
        <v>173</v>
      </c>
      <c r="AH89" s="9" t="s">
        <v>173</v>
      </c>
      <c r="AI89" s="9" t="s">
        <v>173</v>
      </c>
      <c r="AJ89" s="9" t="s">
        <v>173</v>
      </c>
      <c r="AK89" s="9" t="s">
        <v>173</v>
      </c>
      <c r="AL89" s="9" t="s">
        <v>173</v>
      </c>
      <c r="AM89" s="9" t="s">
        <v>173</v>
      </c>
      <c r="AN89" s="9" t="s">
        <v>173</v>
      </c>
      <c r="AO89" s="9" t="s">
        <v>173</v>
      </c>
      <c r="AP89" s="9" t="s">
        <v>173</v>
      </c>
      <c r="AQ89" s="9" t="s">
        <v>173</v>
      </c>
      <c r="AR89" s="9" t="s">
        <v>173</v>
      </c>
      <c r="AS89" s="9" t="s">
        <v>173</v>
      </c>
      <c r="AT89" s="9" t="s">
        <v>173</v>
      </c>
      <c r="AU89" s="9" t="s">
        <v>173</v>
      </c>
      <c r="AV89" s="9" t="s">
        <v>173</v>
      </c>
      <c r="AW89" s="9" t="s">
        <v>173</v>
      </c>
      <c r="AX89" s="9" t="s">
        <v>173</v>
      </c>
      <c r="AY89" s="9" t="s">
        <v>173</v>
      </c>
      <c r="AZ89" s="9" t="s">
        <v>173</v>
      </c>
      <c r="BA89" s="9" t="s">
        <v>173</v>
      </c>
      <c r="BB89" s="9" t="s">
        <v>173</v>
      </c>
      <c r="BC89" s="9" t="s">
        <v>173</v>
      </c>
      <c r="BD89" s="9" t="s">
        <v>173</v>
      </c>
      <c r="BE89" s="9" t="s">
        <v>173</v>
      </c>
      <c r="BF89" s="9" t="s">
        <v>173</v>
      </c>
      <c r="BG89" s="9" t="s">
        <v>173</v>
      </c>
      <c r="BH89" s="9" t="s">
        <v>173</v>
      </c>
      <c r="BI89" s="9" t="s">
        <v>173</v>
      </c>
      <c r="BJ89" s="9" t="s">
        <v>173</v>
      </c>
      <c r="BK89" s="9" t="s">
        <v>173</v>
      </c>
      <c r="BL89" s="9" t="s">
        <v>173</v>
      </c>
      <c r="BM89" s="9" t="s">
        <v>173</v>
      </c>
      <c r="BN89" s="9" t="s">
        <v>173</v>
      </c>
      <c r="BO89" s="9" t="s">
        <v>173</v>
      </c>
      <c r="BP89" s="21" t="s">
        <v>173</v>
      </c>
      <c r="BQ89" s="9" t="s">
        <v>173</v>
      </c>
      <c r="BR89" s="9" t="s">
        <v>502</v>
      </c>
      <c r="BS89" s="9">
        <f>(BS82+BX82+CC82-'P30 Eurostat'!BT81)/1000</f>
        <v>2302.9483</v>
      </c>
      <c r="BT89" s="175">
        <f>BS89-'TES France'!AJ44</f>
        <v>5.7062690000002476</v>
      </c>
      <c r="BU89" s="9" t="s">
        <v>173</v>
      </c>
      <c r="BV89" s="9" t="s">
        <v>173</v>
      </c>
      <c r="BW89" s="9" t="s">
        <v>173</v>
      </c>
      <c r="BX89" s="9" t="s">
        <v>173</v>
      </c>
      <c r="BY89" s="9" t="s">
        <v>173</v>
      </c>
      <c r="BZ89" s="9" t="s">
        <v>173</v>
      </c>
      <c r="CA89" s="9" t="s">
        <v>173</v>
      </c>
      <c r="CB89" s="9" t="s">
        <v>173</v>
      </c>
      <c r="CC89" s="21" t="s">
        <v>173</v>
      </c>
      <c r="CD89" s="9" t="s">
        <v>173</v>
      </c>
      <c r="CE89" s="9" t="s">
        <v>173</v>
      </c>
    </row>
    <row r="90" spans="1:84" ht="15">
      <c r="A90" s="7" t="s">
        <v>493</v>
      </c>
      <c r="B90" s="17">
        <v>31613.200000000001</v>
      </c>
      <c r="C90" s="17">
        <v>2974.66</v>
      </c>
      <c r="D90" s="17">
        <v>844.71</v>
      </c>
      <c r="E90" s="17">
        <v>1867.38</v>
      </c>
      <c r="F90" s="17">
        <v>44829.3</v>
      </c>
      <c r="G90" s="17">
        <v>5374.86</v>
      </c>
      <c r="H90" s="17">
        <v>3104.39</v>
      </c>
      <c r="I90" s="17">
        <v>4385.34</v>
      </c>
      <c r="J90" s="17">
        <v>3807.75</v>
      </c>
      <c r="K90" s="17">
        <v>2734.12</v>
      </c>
      <c r="L90" s="17">
        <v>20535.73</v>
      </c>
      <c r="M90" s="17">
        <v>12465.29</v>
      </c>
      <c r="N90" s="17">
        <v>10856.75</v>
      </c>
      <c r="O90" s="17">
        <v>7979.74</v>
      </c>
      <c r="P90" s="17">
        <v>6215.11</v>
      </c>
      <c r="Q90" s="17">
        <v>20006.09</v>
      </c>
      <c r="R90" s="17">
        <v>12003.33</v>
      </c>
      <c r="S90" s="17">
        <v>6962.65</v>
      </c>
      <c r="T90" s="17">
        <v>11597.98</v>
      </c>
      <c r="U90" s="17">
        <v>13755.81</v>
      </c>
      <c r="V90" s="17">
        <v>16598.150000000001</v>
      </c>
      <c r="W90" s="17">
        <v>6994.73</v>
      </c>
      <c r="X90" s="17">
        <v>22648.22</v>
      </c>
      <c r="Y90" s="17">
        <v>33147.879999999997</v>
      </c>
      <c r="Z90" s="17">
        <v>3539.3</v>
      </c>
      <c r="AA90" s="17">
        <v>11524.49</v>
      </c>
      <c r="AB90" s="17">
        <v>113137.01</v>
      </c>
      <c r="AC90" s="17">
        <v>31030.02</v>
      </c>
      <c r="AD90" s="17">
        <v>96493.75</v>
      </c>
      <c r="AE90" s="17">
        <v>85423.47</v>
      </c>
      <c r="AF90" s="17">
        <v>44687.22</v>
      </c>
      <c r="AG90" s="17">
        <v>1616.3</v>
      </c>
      <c r="AH90" s="17">
        <v>7461.3</v>
      </c>
      <c r="AI90" s="17">
        <v>32800.35</v>
      </c>
      <c r="AJ90" s="17">
        <v>8172.39</v>
      </c>
      <c r="AK90" s="17">
        <v>55484.54</v>
      </c>
      <c r="AL90" s="17">
        <v>14133.96</v>
      </c>
      <c r="AM90" s="17">
        <v>12137.3</v>
      </c>
      <c r="AN90" s="17">
        <v>24858.81</v>
      </c>
      <c r="AO90" s="17">
        <v>55708.57</v>
      </c>
      <c r="AP90" s="10">
        <v>50189</v>
      </c>
      <c r="AQ90" s="10">
        <v>9922</v>
      </c>
      <c r="AR90" s="17">
        <v>19276.68</v>
      </c>
      <c r="AS90" s="10">
        <v>163477</v>
      </c>
      <c r="AT90" s="17">
        <v>100871.98</v>
      </c>
      <c r="AU90" s="17">
        <v>78719.070000000007</v>
      </c>
      <c r="AV90" s="17">
        <v>33106.1</v>
      </c>
      <c r="AW90" s="17">
        <v>36118.47</v>
      </c>
      <c r="AX90" s="17">
        <v>8999.36</v>
      </c>
      <c r="AY90" s="17">
        <v>6967.38</v>
      </c>
      <c r="AZ90" s="17">
        <v>34158.660000000003</v>
      </c>
      <c r="BA90" s="17">
        <v>36187.08</v>
      </c>
      <c r="BB90" s="17">
        <v>2259.94</v>
      </c>
      <c r="BC90" s="17">
        <v>43623.96</v>
      </c>
      <c r="BD90" s="10">
        <v>160885</v>
      </c>
      <c r="BE90" s="17">
        <v>110635.08</v>
      </c>
      <c r="BF90" s="17">
        <v>120534.38</v>
      </c>
      <c r="BG90" s="17">
        <v>67964.179999999993</v>
      </c>
      <c r="BH90" s="17">
        <v>15464.83</v>
      </c>
      <c r="BI90" s="17">
        <v>13979.31</v>
      </c>
      <c r="BJ90" s="17">
        <v>10912.63</v>
      </c>
      <c r="BK90" s="17">
        <v>5063.26</v>
      </c>
      <c r="BL90" s="17">
        <v>11920.79</v>
      </c>
      <c r="BM90" s="10">
        <v>3381</v>
      </c>
      <c r="BN90" s="10">
        <v>0</v>
      </c>
      <c r="BO90" s="17">
        <v>2046129.03</v>
      </c>
      <c r="BP90" s="21" t="s">
        <v>173</v>
      </c>
      <c r="BQ90" s="10" t="s">
        <v>173</v>
      </c>
      <c r="BR90" s="10" t="s">
        <v>173</v>
      </c>
      <c r="BS90" s="10" t="s">
        <v>173</v>
      </c>
      <c r="BT90" s="10" t="s">
        <v>173</v>
      </c>
      <c r="BU90" s="10" t="s">
        <v>173</v>
      </c>
      <c r="BV90" s="10" t="s">
        <v>173</v>
      </c>
      <c r="BW90" s="10" t="s">
        <v>173</v>
      </c>
      <c r="BX90" s="10" t="s">
        <v>173</v>
      </c>
      <c r="BY90" s="10" t="s">
        <v>173</v>
      </c>
      <c r="BZ90" s="10" t="s">
        <v>173</v>
      </c>
      <c r="CA90" s="10" t="s">
        <v>173</v>
      </c>
      <c r="CB90" s="10" t="s">
        <v>173</v>
      </c>
      <c r="CC90" s="21" t="s">
        <v>173</v>
      </c>
      <c r="CD90" s="10" t="s">
        <v>173</v>
      </c>
      <c r="CE90" s="10" t="s">
        <v>173</v>
      </c>
    </row>
    <row r="91" spans="1:84" ht="15">
      <c r="A91" s="7" t="s">
        <v>494</v>
      </c>
      <c r="B91" s="9">
        <v>77726</v>
      </c>
      <c r="C91" s="9">
        <v>6257</v>
      </c>
      <c r="D91" s="9">
        <v>2391</v>
      </c>
      <c r="E91" s="9">
        <v>4613</v>
      </c>
      <c r="F91" s="9">
        <v>162741</v>
      </c>
      <c r="G91" s="9">
        <v>16431</v>
      </c>
      <c r="H91" s="9">
        <v>10612</v>
      </c>
      <c r="I91" s="9">
        <v>16399</v>
      </c>
      <c r="J91" s="9">
        <v>8859</v>
      </c>
      <c r="K91" s="9">
        <v>34118</v>
      </c>
      <c r="L91" s="9">
        <v>65443</v>
      </c>
      <c r="M91" s="9">
        <v>26911</v>
      </c>
      <c r="N91" s="9">
        <v>30478</v>
      </c>
      <c r="O91" s="9">
        <v>23663</v>
      </c>
      <c r="P91" s="9">
        <v>32564</v>
      </c>
      <c r="Q91" s="9">
        <v>52488</v>
      </c>
      <c r="R91" s="9">
        <v>26379</v>
      </c>
      <c r="S91" s="9">
        <v>21107</v>
      </c>
      <c r="T91" s="9">
        <v>37684</v>
      </c>
      <c r="U91" s="9">
        <v>67188</v>
      </c>
      <c r="V91" s="9">
        <v>75101</v>
      </c>
      <c r="W91" s="9">
        <v>15953</v>
      </c>
      <c r="X91" s="9">
        <v>55699</v>
      </c>
      <c r="Y91" s="9">
        <v>112958</v>
      </c>
      <c r="Z91" s="9">
        <v>8978</v>
      </c>
      <c r="AA91" s="9">
        <v>28975</v>
      </c>
      <c r="AB91" s="9">
        <v>284900</v>
      </c>
      <c r="AC91" s="9">
        <v>52535</v>
      </c>
      <c r="AD91" s="9">
        <v>228806</v>
      </c>
      <c r="AE91" s="16">
        <v>150178.72</v>
      </c>
      <c r="AF91" s="9">
        <v>91283</v>
      </c>
      <c r="AG91" s="9">
        <v>15661</v>
      </c>
      <c r="AH91" s="9">
        <v>19878</v>
      </c>
      <c r="AI91" s="9">
        <v>67163</v>
      </c>
      <c r="AJ91" s="9">
        <v>12728</v>
      </c>
      <c r="AK91" s="9">
        <v>108152</v>
      </c>
      <c r="AL91" s="9">
        <v>27335</v>
      </c>
      <c r="AM91" s="9">
        <v>27770</v>
      </c>
      <c r="AN91" s="9">
        <v>55413</v>
      </c>
      <c r="AO91" s="9">
        <v>92796</v>
      </c>
      <c r="AP91" s="9">
        <v>117104</v>
      </c>
      <c r="AQ91" s="9">
        <v>62951</v>
      </c>
      <c r="AR91" s="9">
        <v>43195</v>
      </c>
      <c r="AS91" s="9">
        <v>175560</v>
      </c>
      <c r="AT91" s="9">
        <v>144727</v>
      </c>
      <c r="AU91" s="9">
        <v>182031</v>
      </c>
      <c r="AV91" s="9">
        <v>66074</v>
      </c>
      <c r="AW91" s="9">
        <v>67140</v>
      </c>
      <c r="AX91" s="9">
        <v>19058</v>
      </c>
      <c r="AY91" s="9">
        <v>15109</v>
      </c>
      <c r="AZ91" s="9">
        <v>60888</v>
      </c>
      <c r="BA91" s="9">
        <v>39811</v>
      </c>
      <c r="BB91" s="9">
        <v>7488</v>
      </c>
      <c r="BC91" s="9">
        <v>87204</v>
      </c>
      <c r="BD91" s="9">
        <v>220720</v>
      </c>
      <c r="BE91" s="9">
        <v>135715</v>
      </c>
      <c r="BF91" s="9">
        <v>166808</v>
      </c>
      <c r="BG91" s="9">
        <v>83810</v>
      </c>
      <c r="BH91" s="9">
        <v>28233</v>
      </c>
      <c r="BI91" s="9">
        <v>25543</v>
      </c>
      <c r="BJ91" s="9">
        <v>17856</v>
      </c>
      <c r="BK91" s="9">
        <v>9619</v>
      </c>
      <c r="BL91" s="9">
        <v>17323</v>
      </c>
      <c r="BM91" s="9">
        <v>3381</v>
      </c>
      <c r="BN91" s="9">
        <v>0</v>
      </c>
      <c r="BO91" s="16">
        <v>4053662.72</v>
      </c>
      <c r="BP91" s="21" t="s">
        <v>173</v>
      </c>
      <c r="BQ91" s="9" t="s">
        <v>173</v>
      </c>
      <c r="BR91" s="9" t="s">
        <v>173</v>
      </c>
      <c r="BS91" s="9" t="s">
        <v>173</v>
      </c>
      <c r="BT91" s="9" t="s">
        <v>173</v>
      </c>
      <c r="BU91" s="9" t="s">
        <v>173</v>
      </c>
      <c r="BV91" s="9" t="s">
        <v>173</v>
      </c>
      <c r="BW91" s="9" t="s">
        <v>173</v>
      </c>
      <c r="BX91" s="9" t="s">
        <v>173</v>
      </c>
      <c r="BY91" s="9" t="s">
        <v>173</v>
      </c>
      <c r="BZ91" s="9" t="s">
        <v>173</v>
      </c>
      <c r="CA91" s="9" t="s">
        <v>173</v>
      </c>
      <c r="CB91" s="9" t="s">
        <v>173</v>
      </c>
      <c r="CC91" s="21" t="s">
        <v>173</v>
      </c>
      <c r="CD91" s="9" t="s">
        <v>173</v>
      </c>
      <c r="CE91" s="9" t="s">
        <v>173</v>
      </c>
    </row>
    <row r="92" spans="1:84" ht="15">
      <c r="A92" s="7" t="s">
        <v>473</v>
      </c>
      <c r="B92" s="10" t="s">
        <v>173</v>
      </c>
      <c r="C92" s="10" t="s">
        <v>173</v>
      </c>
      <c r="D92" s="10" t="s">
        <v>173</v>
      </c>
      <c r="E92" s="10" t="s">
        <v>173</v>
      </c>
      <c r="F92" s="10" t="s">
        <v>173</v>
      </c>
      <c r="G92" s="10" t="s">
        <v>173</v>
      </c>
      <c r="H92" s="10" t="s">
        <v>173</v>
      </c>
      <c r="I92" s="10" t="s">
        <v>173</v>
      </c>
      <c r="J92" s="10" t="s">
        <v>173</v>
      </c>
      <c r="K92" s="10" t="s">
        <v>173</v>
      </c>
      <c r="L92" s="10" t="s">
        <v>173</v>
      </c>
      <c r="M92" s="10" t="s">
        <v>173</v>
      </c>
      <c r="N92" s="10" t="s">
        <v>173</v>
      </c>
      <c r="O92" s="10" t="s">
        <v>173</v>
      </c>
      <c r="P92" s="10" t="s">
        <v>173</v>
      </c>
      <c r="Q92" s="10" t="s">
        <v>173</v>
      </c>
      <c r="R92" s="10" t="s">
        <v>173</v>
      </c>
      <c r="S92" s="10" t="s">
        <v>173</v>
      </c>
      <c r="T92" s="10" t="s">
        <v>173</v>
      </c>
      <c r="U92" s="10" t="s">
        <v>173</v>
      </c>
      <c r="V92" s="10" t="s">
        <v>173</v>
      </c>
      <c r="W92" s="10" t="s">
        <v>173</v>
      </c>
      <c r="X92" s="10" t="s">
        <v>173</v>
      </c>
      <c r="Y92" s="10" t="s">
        <v>173</v>
      </c>
      <c r="Z92" s="10" t="s">
        <v>173</v>
      </c>
      <c r="AA92" s="10" t="s">
        <v>173</v>
      </c>
      <c r="AB92" s="10" t="s">
        <v>173</v>
      </c>
      <c r="AC92" s="10" t="s">
        <v>173</v>
      </c>
      <c r="AD92" s="10" t="s">
        <v>173</v>
      </c>
      <c r="AE92" s="10" t="s">
        <v>173</v>
      </c>
      <c r="AF92" s="10" t="s">
        <v>173</v>
      </c>
      <c r="AG92" s="10" t="s">
        <v>173</v>
      </c>
      <c r="AH92" s="10" t="s">
        <v>173</v>
      </c>
      <c r="AI92" s="10" t="s">
        <v>173</v>
      </c>
      <c r="AJ92" s="10" t="s">
        <v>173</v>
      </c>
      <c r="AK92" s="10" t="s">
        <v>173</v>
      </c>
      <c r="AL92" s="10" t="s">
        <v>173</v>
      </c>
      <c r="AM92" s="10" t="s">
        <v>173</v>
      </c>
      <c r="AN92" s="10" t="s">
        <v>173</v>
      </c>
      <c r="AO92" s="10" t="s">
        <v>173</v>
      </c>
      <c r="AP92" s="10" t="s">
        <v>173</v>
      </c>
      <c r="AQ92" s="10" t="s">
        <v>173</v>
      </c>
      <c r="AR92" s="10" t="s">
        <v>173</v>
      </c>
      <c r="AS92" s="10" t="s">
        <v>173</v>
      </c>
      <c r="AT92" s="10" t="s">
        <v>173</v>
      </c>
      <c r="AU92" s="10" t="s">
        <v>173</v>
      </c>
      <c r="AV92" s="10" t="s">
        <v>173</v>
      </c>
      <c r="AW92" s="10" t="s">
        <v>173</v>
      </c>
      <c r="AX92" s="10" t="s">
        <v>173</v>
      </c>
      <c r="AY92" s="10" t="s">
        <v>173</v>
      </c>
      <c r="AZ92" s="10" t="s">
        <v>173</v>
      </c>
      <c r="BA92" s="10" t="s">
        <v>173</v>
      </c>
      <c r="BB92" s="10" t="s">
        <v>173</v>
      </c>
      <c r="BC92" s="10" t="s">
        <v>173</v>
      </c>
      <c r="BD92" s="10" t="s">
        <v>173</v>
      </c>
      <c r="BE92" s="10" t="s">
        <v>173</v>
      </c>
      <c r="BF92" s="10" t="s">
        <v>173</v>
      </c>
      <c r="BG92" s="10" t="s">
        <v>173</v>
      </c>
      <c r="BH92" s="10" t="s">
        <v>173</v>
      </c>
      <c r="BI92" s="10" t="s">
        <v>173</v>
      </c>
      <c r="BJ92" s="10" t="s">
        <v>173</v>
      </c>
      <c r="BK92" s="10" t="s">
        <v>173</v>
      </c>
      <c r="BL92" s="10" t="s">
        <v>173</v>
      </c>
      <c r="BM92" s="10" t="s">
        <v>173</v>
      </c>
      <c r="BN92" s="10" t="s">
        <v>173</v>
      </c>
      <c r="BO92" s="10" t="s">
        <v>173</v>
      </c>
      <c r="BP92" s="21" t="s">
        <v>173</v>
      </c>
      <c r="BQ92" s="10" t="s">
        <v>173</v>
      </c>
      <c r="BR92" s="10" t="s">
        <v>173</v>
      </c>
      <c r="BS92" s="10" t="s">
        <v>173</v>
      </c>
      <c r="BT92" s="10" t="s">
        <v>173</v>
      </c>
      <c r="BU92" s="10" t="s">
        <v>173</v>
      </c>
      <c r="BV92" s="10" t="s">
        <v>173</v>
      </c>
      <c r="BW92" s="10" t="s">
        <v>173</v>
      </c>
      <c r="BX92" s="10" t="s">
        <v>173</v>
      </c>
      <c r="BY92" s="10" t="s">
        <v>173</v>
      </c>
      <c r="BZ92" s="10" t="s">
        <v>173</v>
      </c>
      <c r="CA92" s="10" t="s">
        <v>173</v>
      </c>
      <c r="CB92" s="10" t="s">
        <v>173</v>
      </c>
      <c r="CC92" s="21" t="s">
        <v>173</v>
      </c>
      <c r="CD92" s="10" t="s">
        <v>173</v>
      </c>
      <c r="CE92" s="10" t="s">
        <v>173</v>
      </c>
    </row>
    <row r="93" spans="1:84" ht="15">
      <c r="A93" s="7" t="s">
        <v>495</v>
      </c>
      <c r="B93" s="9" t="s">
        <v>173</v>
      </c>
      <c r="C93" s="9" t="s">
        <v>173</v>
      </c>
      <c r="D93" s="9" t="s">
        <v>173</v>
      </c>
      <c r="E93" s="9" t="s">
        <v>173</v>
      </c>
      <c r="F93" s="9" t="s">
        <v>173</v>
      </c>
      <c r="G93" s="9" t="s">
        <v>173</v>
      </c>
      <c r="H93" s="9" t="s">
        <v>173</v>
      </c>
      <c r="I93" s="9" t="s">
        <v>173</v>
      </c>
      <c r="J93" s="9" t="s">
        <v>173</v>
      </c>
      <c r="K93" s="9" t="s">
        <v>173</v>
      </c>
      <c r="L93" s="9" t="s">
        <v>173</v>
      </c>
      <c r="M93" s="9" t="s">
        <v>173</v>
      </c>
      <c r="N93" s="9" t="s">
        <v>173</v>
      </c>
      <c r="O93" s="9" t="s">
        <v>173</v>
      </c>
      <c r="P93" s="9" t="s">
        <v>173</v>
      </c>
      <c r="Q93" s="9" t="s">
        <v>173</v>
      </c>
      <c r="R93" s="9" t="s">
        <v>173</v>
      </c>
      <c r="S93" s="9" t="s">
        <v>173</v>
      </c>
      <c r="T93" s="9" t="s">
        <v>173</v>
      </c>
      <c r="U93" s="9" t="s">
        <v>173</v>
      </c>
      <c r="V93" s="9" t="s">
        <v>173</v>
      </c>
      <c r="W93" s="9" t="s">
        <v>173</v>
      </c>
      <c r="X93" s="9" t="s">
        <v>173</v>
      </c>
      <c r="Y93" s="9" t="s">
        <v>173</v>
      </c>
      <c r="Z93" s="9" t="s">
        <v>173</v>
      </c>
      <c r="AA93" s="9" t="s">
        <v>173</v>
      </c>
      <c r="AB93" s="9" t="s">
        <v>173</v>
      </c>
      <c r="AC93" s="9" t="s">
        <v>173</v>
      </c>
      <c r="AD93" s="9" t="s">
        <v>173</v>
      </c>
      <c r="AE93" s="9" t="s">
        <v>173</v>
      </c>
      <c r="AF93" s="9" t="s">
        <v>173</v>
      </c>
      <c r="AG93" s="9" t="s">
        <v>173</v>
      </c>
      <c r="AH93" s="9" t="s">
        <v>173</v>
      </c>
      <c r="AI93" s="9" t="s">
        <v>173</v>
      </c>
      <c r="AJ93" s="9" t="s">
        <v>173</v>
      </c>
      <c r="AK93" s="9" t="s">
        <v>173</v>
      </c>
      <c r="AL93" s="9" t="s">
        <v>173</v>
      </c>
      <c r="AM93" s="9" t="s">
        <v>173</v>
      </c>
      <c r="AN93" s="9" t="s">
        <v>173</v>
      </c>
      <c r="AO93" s="9" t="s">
        <v>173</v>
      </c>
      <c r="AP93" s="9" t="s">
        <v>173</v>
      </c>
      <c r="AQ93" s="9" t="s">
        <v>173</v>
      </c>
      <c r="AR93" s="9" t="s">
        <v>173</v>
      </c>
      <c r="AS93" s="9" t="s">
        <v>173</v>
      </c>
      <c r="AT93" s="9" t="s">
        <v>173</v>
      </c>
      <c r="AU93" s="9" t="s">
        <v>173</v>
      </c>
      <c r="AV93" s="9" t="s">
        <v>173</v>
      </c>
      <c r="AW93" s="9" t="s">
        <v>173</v>
      </c>
      <c r="AX93" s="9" t="s">
        <v>173</v>
      </c>
      <c r="AY93" s="9" t="s">
        <v>173</v>
      </c>
      <c r="AZ93" s="9" t="s">
        <v>173</v>
      </c>
      <c r="BA93" s="9" t="s">
        <v>173</v>
      </c>
      <c r="BB93" s="9" t="s">
        <v>173</v>
      </c>
      <c r="BC93" s="9" t="s">
        <v>173</v>
      </c>
      <c r="BD93" s="9" t="s">
        <v>173</v>
      </c>
      <c r="BE93" s="9" t="s">
        <v>173</v>
      </c>
      <c r="BF93" s="9" t="s">
        <v>173</v>
      </c>
      <c r="BG93" s="9" t="s">
        <v>173</v>
      </c>
      <c r="BH93" s="9" t="s">
        <v>173</v>
      </c>
      <c r="BI93" s="9" t="s">
        <v>173</v>
      </c>
      <c r="BJ93" s="9" t="s">
        <v>173</v>
      </c>
      <c r="BK93" s="9" t="s">
        <v>173</v>
      </c>
      <c r="BL93" s="9" t="s">
        <v>173</v>
      </c>
      <c r="BM93" s="9" t="s">
        <v>173</v>
      </c>
      <c r="BN93" s="9" t="s">
        <v>173</v>
      </c>
      <c r="BO93" s="9" t="s">
        <v>173</v>
      </c>
      <c r="BP93" s="21" t="s">
        <v>173</v>
      </c>
      <c r="BQ93" s="9" t="s">
        <v>173</v>
      </c>
      <c r="BR93" s="9" t="s">
        <v>173</v>
      </c>
      <c r="BS93" s="9" t="s">
        <v>173</v>
      </c>
      <c r="BT93" s="9" t="s">
        <v>173</v>
      </c>
      <c r="BU93" s="9" t="s">
        <v>173</v>
      </c>
      <c r="BV93" s="9" t="s">
        <v>173</v>
      </c>
      <c r="BW93" s="9" t="s">
        <v>173</v>
      </c>
      <c r="BX93" s="9" t="s">
        <v>173</v>
      </c>
      <c r="BY93" s="9" t="s">
        <v>173</v>
      </c>
      <c r="BZ93" s="9" t="s">
        <v>173</v>
      </c>
      <c r="CA93" s="9" t="s">
        <v>173</v>
      </c>
      <c r="CB93" s="9" t="s">
        <v>173</v>
      </c>
      <c r="CC93" s="21" t="s">
        <v>173</v>
      </c>
      <c r="CD93" s="9" t="s">
        <v>173</v>
      </c>
      <c r="CE93" s="9" t="s">
        <v>173</v>
      </c>
    </row>
    <row r="94" spans="1:84" ht="15">
      <c r="A94" s="7" t="s">
        <v>496</v>
      </c>
      <c r="B94" s="10" t="s">
        <v>173</v>
      </c>
      <c r="C94" s="10" t="s">
        <v>173</v>
      </c>
      <c r="D94" s="10" t="s">
        <v>173</v>
      </c>
      <c r="E94" s="10" t="s">
        <v>173</v>
      </c>
      <c r="F94" s="10" t="s">
        <v>173</v>
      </c>
      <c r="G94" s="10" t="s">
        <v>173</v>
      </c>
      <c r="H94" s="10" t="s">
        <v>173</v>
      </c>
      <c r="I94" s="10" t="s">
        <v>173</v>
      </c>
      <c r="J94" s="10" t="s">
        <v>173</v>
      </c>
      <c r="K94" s="10" t="s">
        <v>173</v>
      </c>
      <c r="L94" s="10" t="s">
        <v>173</v>
      </c>
      <c r="M94" s="10" t="s">
        <v>173</v>
      </c>
      <c r="N94" s="10" t="s">
        <v>173</v>
      </c>
      <c r="O94" s="10" t="s">
        <v>173</v>
      </c>
      <c r="P94" s="10" t="s">
        <v>173</v>
      </c>
      <c r="Q94" s="10" t="s">
        <v>173</v>
      </c>
      <c r="R94" s="10" t="s">
        <v>173</v>
      </c>
      <c r="S94" s="10" t="s">
        <v>173</v>
      </c>
      <c r="T94" s="10" t="s">
        <v>173</v>
      </c>
      <c r="U94" s="10" t="s">
        <v>173</v>
      </c>
      <c r="V94" s="10" t="s">
        <v>173</v>
      </c>
      <c r="W94" s="10" t="s">
        <v>173</v>
      </c>
      <c r="X94" s="10" t="s">
        <v>173</v>
      </c>
      <c r="Y94" s="10" t="s">
        <v>173</v>
      </c>
      <c r="Z94" s="10" t="s">
        <v>173</v>
      </c>
      <c r="AA94" s="10" t="s">
        <v>173</v>
      </c>
      <c r="AB94" s="10" t="s">
        <v>173</v>
      </c>
      <c r="AC94" s="10" t="s">
        <v>173</v>
      </c>
      <c r="AD94" s="10" t="s">
        <v>173</v>
      </c>
      <c r="AE94" s="10" t="s">
        <v>173</v>
      </c>
      <c r="AF94" s="10" t="s">
        <v>173</v>
      </c>
      <c r="AG94" s="10" t="s">
        <v>173</v>
      </c>
      <c r="AH94" s="10" t="s">
        <v>173</v>
      </c>
      <c r="AI94" s="10" t="s">
        <v>173</v>
      </c>
      <c r="AJ94" s="10" t="s">
        <v>173</v>
      </c>
      <c r="AK94" s="10" t="s">
        <v>173</v>
      </c>
      <c r="AL94" s="10" t="s">
        <v>173</v>
      </c>
      <c r="AM94" s="10" t="s">
        <v>173</v>
      </c>
      <c r="AN94" s="10" t="s">
        <v>173</v>
      </c>
      <c r="AO94" s="10" t="s">
        <v>173</v>
      </c>
      <c r="AP94" s="10" t="s">
        <v>173</v>
      </c>
      <c r="AQ94" s="10" t="s">
        <v>173</v>
      </c>
      <c r="AR94" s="10" t="s">
        <v>173</v>
      </c>
      <c r="AS94" s="10" t="s">
        <v>173</v>
      </c>
      <c r="AT94" s="10" t="s">
        <v>173</v>
      </c>
      <c r="AU94" s="10" t="s">
        <v>173</v>
      </c>
      <c r="AV94" s="10" t="s">
        <v>173</v>
      </c>
      <c r="AW94" s="10" t="s">
        <v>173</v>
      </c>
      <c r="AX94" s="10" t="s">
        <v>173</v>
      </c>
      <c r="AY94" s="10" t="s">
        <v>173</v>
      </c>
      <c r="AZ94" s="10" t="s">
        <v>173</v>
      </c>
      <c r="BA94" s="10" t="s">
        <v>173</v>
      </c>
      <c r="BB94" s="10" t="s">
        <v>173</v>
      </c>
      <c r="BC94" s="10" t="s">
        <v>173</v>
      </c>
      <c r="BD94" s="10" t="s">
        <v>173</v>
      </c>
      <c r="BE94" s="10" t="s">
        <v>173</v>
      </c>
      <c r="BF94" s="10" t="s">
        <v>173</v>
      </c>
      <c r="BG94" s="10" t="s">
        <v>173</v>
      </c>
      <c r="BH94" s="10" t="s">
        <v>173</v>
      </c>
      <c r="BI94" s="10" t="s">
        <v>173</v>
      </c>
      <c r="BJ94" s="10" t="s">
        <v>173</v>
      </c>
      <c r="BK94" s="10" t="s">
        <v>173</v>
      </c>
      <c r="BL94" s="10" t="s">
        <v>173</v>
      </c>
      <c r="BM94" s="10" t="s">
        <v>173</v>
      </c>
      <c r="BN94" s="10" t="s">
        <v>173</v>
      </c>
      <c r="BO94" s="10" t="s">
        <v>173</v>
      </c>
      <c r="BP94" s="21" t="s">
        <v>173</v>
      </c>
      <c r="BQ94" s="10" t="s">
        <v>173</v>
      </c>
      <c r="BR94" s="10" t="s">
        <v>173</v>
      </c>
      <c r="BS94" s="10" t="s">
        <v>173</v>
      </c>
      <c r="BT94" s="10" t="s">
        <v>173</v>
      </c>
      <c r="BU94" s="10" t="s">
        <v>173</v>
      </c>
      <c r="BV94" s="10" t="s">
        <v>173</v>
      </c>
      <c r="BW94" s="10" t="s">
        <v>173</v>
      </c>
      <c r="BX94" s="10" t="s">
        <v>173</v>
      </c>
      <c r="BY94" s="10" t="s">
        <v>173</v>
      </c>
      <c r="BZ94" s="10" t="s">
        <v>173</v>
      </c>
      <c r="CA94" s="10" t="s">
        <v>173</v>
      </c>
      <c r="CB94" s="10" t="s">
        <v>173</v>
      </c>
      <c r="CC94" s="21" t="s">
        <v>173</v>
      </c>
      <c r="CD94" s="10" t="s">
        <v>173</v>
      </c>
      <c r="CE94" s="10" t="s">
        <v>173</v>
      </c>
    </row>
    <row r="96" spans="1:84" ht="15">
      <c r="A96" s="1" t="s">
        <v>174</v>
      </c>
    </row>
    <row r="97" spans="1:2" ht="15">
      <c r="A97" s="1" t="s">
        <v>173</v>
      </c>
      <c r="B97" s="3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80"/>
  <sheetViews>
    <sheetView workbookViewId="0">
      <pane xSplit="2" ySplit="8" topLeftCell="BL58" activePane="bottomRight" state="frozen"/>
      <selection pane="topRight" activeCell="C1" sqref="C1"/>
      <selection pane="bottomLeft" activeCell="A9" sqref="A9"/>
      <selection pane="bottomRight" activeCell="BP80" sqref="BP80"/>
    </sheetView>
  </sheetViews>
  <sheetFormatPr baseColWidth="10" defaultColWidth="11.42578125" defaultRowHeight="15"/>
  <sheetData>
    <row r="1" spans="1:72">
      <c r="A1" s="45" t="e">
        <v>#NAME?</v>
      </c>
      <c r="B1" s="45" t="s">
        <v>176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>
      <c r="A2" s="45" t="s">
        <v>177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</row>
    <row r="3" spans="1:72">
      <c r="A3" s="45" t="s">
        <v>178</v>
      </c>
      <c r="B3" s="45"/>
      <c r="C3" s="45" t="s">
        <v>21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</row>
    <row r="4" spans="1:72">
      <c r="A4" s="45" t="s">
        <v>179</v>
      </c>
      <c r="B4" s="45"/>
      <c r="C4" s="45" t="s">
        <v>22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</row>
    <row r="5" spans="1:72">
      <c r="A5" s="45" t="s">
        <v>180</v>
      </c>
      <c r="B5" s="45"/>
      <c r="C5" s="45" t="s">
        <v>181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</row>
    <row r="6" spans="1:72">
      <c r="A6" s="45" t="s">
        <v>182</v>
      </c>
      <c r="B6" s="45"/>
      <c r="C6" s="45" t="s">
        <v>183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</row>
    <row r="7" spans="1:72">
      <c r="A7" s="45" t="s">
        <v>184</v>
      </c>
      <c r="B7" s="45"/>
      <c r="C7" s="45" t="s">
        <v>185</v>
      </c>
      <c r="D7" s="45" t="s">
        <v>186</v>
      </c>
      <c r="E7" s="45" t="s">
        <v>187</v>
      </c>
      <c r="F7" s="45" t="s">
        <v>188</v>
      </c>
      <c r="G7" s="45" t="s">
        <v>189</v>
      </c>
      <c r="H7" s="45" t="s">
        <v>190</v>
      </c>
      <c r="I7" s="45" t="s">
        <v>191</v>
      </c>
      <c r="J7" s="45" t="s">
        <v>192</v>
      </c>
      <c r="K7" s="45" t="s">
        <v>193</v>
      </c>
      <c r="L7" s="45" t="s">
        <v>194</v>
      </c>
      <c r="M7" s="45" t="s">
        <v>195</v>
      </c>
      <c r="N7" s="45" t="s">
        <v>196</v>
      </c>
      <c r="O7" s="45" t="s">
        <v>197</v>
      </c>
      <c r="P7" s="45" t="s">
        <v>198</v>
      </c>
      <c r="Q7" s="45" t="s">
        <v>199</v>
      </c>
      <c r="R7" s="45" t="s">
        <v>200</v>
      </c>
      <c r="S7" s="45" t="s">
        <v>201</v>
      </c>
      <c r="T7" s="45" t="s">
        <v>202</v>
      </c>
      <c r="U7" s="45" t="s">
        <v>203</v>
      </c>
      <c r="V7" s="45" t="s">
        <v>204</v>
      </c>
      <c r="W7" s="45" t="s">
        <v>205</v>
      </c>
      <c r="X7" s="45" t="s">
        <v>206</v>
      </c>
      <c r="Y7" s="45" t="s">
        <v>207</v>
      </c>
      <c r="Z7" s="45" t="s">
        <v>208</v>
      </c>
      <c r="AA7" s="45" t="s">
        <v>209</v>
      </c>
      <c r="AB7" s="45" t="s">
        <v>210</v>
      </c>
      <c r="AC7" s="45" t="s">
        <v>211</v>
      </c>
      <c r="AD7" s="45" t="s">
        <v>212</v>
      </c>
      <c r="AE7" s="45" t="s">
        <v>213</v>
      </c>
      <c r="AF7" s="45" t="s">
        <v>214</v>
      </c>
      <c r="AG7" s="45" t="s">
        <v>215</v>
      </c>
      <c r="AH7" s="45" t="s">
        <v>216</v>
      </c>
      <c r="AI7" s="45" t="s">
        <v>217</v>
      </c>
      <c r="AJ7" s="45" t="s">
        <v>218</v>
      </c>
      <c r="AK7" s="45" t="s">
        <v>219</v>
      </c>
      <c r="AL7" s="45" t="s">
        <v>220</v>
      </c>
      <c r="AM7" s="45" t="s">
        <v>221</v>
      </c>
      <c r="AN7" s="45" t="s">
        <v>222</v>
      </c>
      <c r="AO7" s="45" t="s">
        <v>223</v>
      </c>
      <c r="AP7" s="45" t="s">
        <v>224</v>
      </c>
      <c r="AQ7" s="45" t="s">
        <v>225</v>
      </c>
      <c r="AR7" s="45" t="s">
        <v>226</v>
      </c>
      <c r="AS7" s="45" t="s">
        <v>227</v>
      </c>
      <c r="AT7" s="45" t="s">
        <v>228</v>
      </c>
      <c r="AU7" s="45" t="s">
        <v>229</v>
      </c>
      <c r="AV7" s="45" t="s">
        <v>230</v>
      </c>
      <c r="AW7" s="45" t="s">
        <v>231</v>
      </c>
      <c r="AX7" s="45" t="s">
        <v>232</v>
      </c>
      <c r="AY7" s="45" t="s">
        <v>233</v>
      </c>
      <c r="AZ7" s="45" t="s">
        <v>234</v>
      </c>
      <c r="BA7" s="45" t="s">
        <v>235</v>
      </c>
      <c r="BB7" s="45" t="s">
        <v>236</v>
      </c>
      <c r="BC7" s="45" t="s">
        <v>237</v>
      </c>
      <c r="BD7" s="45" t="s">
        <v>238</v>
      </c>
      <c r="BE7" s="45" t="s">
        <v>239</v>
      </c>
      <c r="BF7" s="45" t="s">
        <v>240</v>
      </c>
      <c r="BG7" s="45" t="s">
        <v>241</v>
      </c>
      <c r="BH7" s="45" t="s">
        <v>242</v>
      </c>
      <c r="BI7" s="45" t="s">
        <v>243</v>
      </c>
      <c r="BJ7" s="45" t="s">
        <v>244</v>
      </c>
      <c r="BK7" s="45" t="s">
        <v>245</v>
      </c>
      <c r="BL7" s="45" t="s">
        <v>246</v>
      </c>
      <c r="BM7" s="45" t="s">
        <v>247</v>
      </c>
      <c r="BN7" s="45" t="s">
        <v>247</v>
      </c>
      <c r="BO7" s="45" t="s">
        <v>248</v>
      </c>
      <c r="BP7" s="46" t="s">
        <v>249</v>
      </c>
      <c r="BQ7" s="45" t="s">
        <v>250</v>
      </c>
      <c r="BR7" s="143" t="s">
        <v>251</v>
      </c>
      <c r="BS7" s="45" t="s">
        <v>100</v>
      </c>
      <c r="BT7" s="45" t="s">
        <v>252</v>
      </c>
    </row>
    <row r="8" spans="1:72">
      <c r="A8" s="45" t="s">
        <v>253</v>
      </c>
      <c r="B8" s="45" t="s">
        <v>254</v>
      </c>
      <c r="C8" s="45" t="s">
        <v>172</v>
      </c>
      <c r="D8" s="45" t="s">
        <v>172</v>
      </c>
      <c r="E8" s="45" t="s">
        <v>172</v>
      </c>
      <c r="F8" s="45" t="s">
        <v>172</v>
      </c>
      <c r="G8" s="45" t="s">
        <v>172</v>
      </c>
      <c r="H8" s="45" t="s">
        <v>172</v>
      </c>
      <c r="I8" s="45" t="s">
        <v>172</v>
      </c>
      <c r="J8" s="45" t="s">
        <v>172</v>
      </c>
      <c r="K8" s="45" t="s">
        <v>172</v>
      </c>
      <c r="L8" s="45" t="s">
        <v>172</v>
      </c>
      <c r="M8" s="45" t="s">
        <v>172</v>
      </c>
      <c r="N8" s="45" t="s">
        <v>172</v>
      </c>
      <c r="O8" s="45" t="s">
        <v>172</v>
      </c>
      <c r="P8" s="45" t="s">
        <v>172</v>
      </c>
      <c r="Q8" s="45" t="s">
        <v>172</v>
      </c>
      <c r="R8" s="45" t="s">
        <v>172</v>
      </c>
      <c r="S8" s="45" t="s">
        <v>172</v>
      </c>
      <c r="T8" s="45" t="s">
        <v>172</v>
      </c>
      <c r="U8" s="45" t="s">
        <v>172</v>
      </c>
      <c r="V8" s="45" t="s">
        <v>172</v>
      </c>
      <c r="W8" s="45" t="s">
        <v>172</v>
      </c>
      <c r="X8" s="45" t="s">
        <v>172</v>
      </c>
      <c r="Y8" s="45" t="s">
        <v>172</v>
      </c>
      <c r="Z8" s="45" t="s">
        <v>172</v>
      </c>
      <c r="AA8" s="45" t="s">
        <v>172</v>
      </c>
      <c r="AB8" s="45" t="s">
        <v>172</v>
      </c>
      <c r="AC8" s="45" t="s">
        <v>172</v>
      </c>
      <c r="AD8" s="45" t="s">
        <v>172</v>
      </c>
      <c r="AE8" s="45" t="s">
        <v>172</v>
      </c>
      <c r="AF8" s="45" t="s">
        <v>172</v>
      </c>
      <c r="AG8" s="45" t="s">
        <v>172</v>
      </c>
      <c r="AH8" s="45" t="s">
        <v>172</v>
      </c>
      <c r="AI8" s="45" t="s">
        <v>172</v>
      </c>
      <c r="AJ8" s="45" t="s">
        <v>172</v>
      </c>
      <c r="AK8" s="45" t="s">
        <v>172</v>
      </c>
      <c r="AL8" s="45" t="s">
        <v>172</v>
      </c>
      <c r="AM8" s="45" t="s">
        <v>172</v>
      </c>
      <c r="AN8" s="45" t="s">
        <v>172</v>
      </c>
      <c r="AO8" s="45" t="s">
        <v>172</v>
      </c>
      <c r="AP8" s="45" t="s">
        <v>172</v>
      </c>
      <c r="AQ8" s="45" t="s">
        <v>172</v>
      </c>
      <c r="AR8" s="45" t="s">
        <v>172</v>
      </c>
      <c r="AS8" s="45" t="s">
        <v>172</v>
      </c>
      <c r="AT8" s="45" t="s">
        <v>172</v>
      </c>
      <c r="AU8" s="45" t="s">
        <v>172</v>
      </c>
      <c r="AV8" s="45" t="s">
        <v>172</v>
      </c>
      <c r="AW8" s="45" t="s">
        <v>172</v>
      </c>
      <c r="AX8" s="45" t="s">
        <v>172</v>
      </c>
      <c r="AY8" s="45" t="s">
        <v>172</v>
      </c>
      <c r="AZ8" s="45" t="s">
        <v>172</v>
      </c>
      <c r="BA8" s="45" t="s">
        <v>172</v>
      </c>
      <c r="BB8" s="45" t="s">
        <v>172</v>
      </c>
      <c r="BC8" s="45" t="s">
        <v>172</v>
      </c>
      <c r="BD8" s="45" t="s">
        <v>172</v>
      </c>
      <c r="BE8" s="45" t="s">
        <v>172</v>
      </c>
      <c r="BF8" s="45" t="s">
        <v>172</v>
      </c>
      <c r="BG8" s="45" t="s">
        <v>172</v>
      </c>
      <c r="BH8" s="45" t="s">
        <v>172</v>
      </c>
      <c r="BI8" s="45" t="s">
        <v>172</v>
      </c>
      <c r="BJ8" s="45" t="s">
        <v>172</v>
      </c>
      <c r="BK8" s="45" t="s">
        <v>172</v>
      </c>
      <c r="BL8" s="45" t="s">
        <v>172</v>
      </c>
      <c r="BM8" s="45" t="s">
        <v>172</v>
      </c>
      <c r="BN8" s="45" t="s">
        <v>172</v>
      </c>
      <c r="BO8" s="45" t="s">
        <v>172</v>
      </c>
      <c r="BP8" s="46" t="s">
        <v>172</v>
      </c>
      <c r="BQ8" s="45" t="s">
        <v>172</v>
      </c>
      <c r="BR8" s="143" t="s">
        <v>172</v>
      </c>
      <c r="BS8" s="45" t="s">
        <v>172</v>
      </c>
      <c r="BT8" s="45" t="s">
        <v>172</v>
      </c>
    </row>
    <row r="9" spans="1:72">
      <c r="A9" s="45" t="s">
        <v>103</v>
      </c>
      <c r="B9" s="45" t="s">
        <v>172</v>
      </c>
      <c r="C9" s="45">
        <v>67099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7</v>
      </c>
      <c r="BF9" s="45">
        <v>0</v>
      </c>
      <c r="BG9" s="45">
        <v>0</v>
      </c>
      <c r="BH9" s="45">
        <v>68</v>
      </c>
      <c r="BI9" s="45">
        <v>1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6">
        <v>12650</v>
      </c>
      <c r="BQ9" s="45" t="s">
        <v>255</v>
      </c>
      <c r="BR9" s="143" t="s">
        <v>255</v>
      </c>
      <c r="BS9" s="45">
        <v>21225</v>
      </c>
      <c r="BT9" s="45">
        <v>748.82</v>
      </c>
    </row>
    <row r="10" spans="1:72">
      <c r="A10" s="45" t="s">
        <v>104</v>
      </c>
      <c r="B10" s="45" t="s">
        <v>172</v>
      </c>
      <c r="C10" s="45">
        <v>0</v>
      </c>
      <c r="D10" s="45">
        <v>6257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206</v>
      </c>
      <c r="BF10" s="45">
        <v>22</v>
      </c>
      <c r="BG10" s="45">
        <v>0</v>
      </c>
      <c r="BH10" s="45">
        <v>3</v>
      </c>
      <c r="BI10" s="45">
        <v>4</v>
      </c>
      <c r="BJ10" s="45">
        <v>4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6">
        <v>252</v>
      </c>
      <c r="BQ10" s="45" t="s">
        <v>255</v>
      </c>
      <c r="BR10" s="143" t="s">
        <v>255</v>
      </c>
      <c r="BS10" s="45">
        <v>1967</v>
      </c>
      <c r="BT10" s="45">
        <v>-0.79</v>
      </c>
    </row>
    <row r="11" spans="1:72">
      <c r="A11" s="45" t="s">
        <v>256</v>
      </c>
      <c r="B11" s="45" t="s">
        <v>172</v>
      </c>
      <c r="C11" s="45">
        <v>0</v>
      </c>
      <c r="D11" s="45">
        <v>0</v>
      </c>
      <c r="E11" s="45">
        <v>2391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6">
        <v>1748</v>
      </c>
      <c r="BQ11" s="45" t="s">
        <v>255</v>
      </c>
      <c r="BR11" s="143" t="s">
        <v>255</v>
      </c>
      <c r="BS11" s="45">
        <v>1922</v>
      </c>
      <c r="BT11" s="45">
        <v>128.5</v>
      </c>
    </row>
    <row r="12" spans="1:72">
      <c r="A12" s="45" t="s">
        <v>106</v>
      </c>
      <c r="B12" s="45" t="s">
        <v>172</v>
      </c>
      <c r="C12" s="45">
        <v>0</v>
      </c>
      <c r="D12" s="45">
        <v>0</v>
      </c>
      <c r="E12" s="45">
        <v>0</v>
      </c>
      <c r="F12" s="45">
        <v>4613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2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6">
        <v>35727</v>
      </c>
      <c r="BQ12" s="45" t="s">
        <v>255</v>
      </c>
      <c r="BR12" s="143" t="s">
        <v>255</v>
      </c>
      <c r="BS12" s="45">
        <v>3719</v>
      </c>
      <c r="BT12" s="45">
        <v>163.69999999999999</v>
      </c>
    </row>
    <row r="13" spans="1:72">
      <c r="A13" s="45" t="s">
        <v>257</v>
      </c>
      <c r="B13" s="45" t="s">
        <v>172</v>
      </c>
      <c r="C13" s="45">
        <v>10627</v>
      </c>
      <c r="D13" s="45">
        <v>0</v>
      </c>
      <c r="E13" s="45">
        <v>0</v>
      </c>
      <c r="F13" s="45">
        <v>0</v>
      </c>
      <c r="G13" s="45">
        <v>162741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6">
        <v>42102</v>
      </c>
      <c r="BQ13" s="45" t="s">
        <v>255</v>
      </c>
      <c r="BR13" s="143" t="s">
        <v>255</v>
      </c>
      <c r="BS13" s="45">
        <v>82034.720000000001</v>
      </c>
      <c r="BT13" s="45">
        <v>32433.119999999999</v>
      </c>
    </row>
    <row r="14" spans="1:72">
      <c r="A14" s="45" t="s">
        <v>258</v>
      </c>
      <c r="B14" s="45" t="s">
        <v>172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16431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68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6">
        <v>37973</v>
      </c>
      <c r="BQ14" s="45" t="s">
        <v>255</v>
      </c>
      <c r="BR14" s="143" t="s">
        <v>255</v>
      </c>
      <c r="BS14" s="45">
        <v>34756</v>
      </c>
      <c r="BT14" s="45">
        <v>9626.8700000000008</v>
      </c>
    </row>
    <row r="15" spans="1:72">
      <c r="A15" s="45" t="s">
        <v>259</v>
      </c>
      <c r="B15" s="45" t="s">
        <v>172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10612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68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6">
        <v>3977</v>
      </c>
      <c r="BQ15" s="45" t="s">
        <v>255</v>
      </c>
      <c r="BR15" s="143" t="s">
        <v>255</v>
      </c>
      <c r="BS15" s="45">
        <v>3558</v>
      </c>
      <c r="BT15" s="45">
        <v>341.78</v>
      </c>
    </row>
    <row r="16" spans="1:72">
      <c r="A16" s="45" t="s">
        <v>110</v>
      </c>
      <c r="B16" s="45" t="s">
        <v>172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16399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6">
        <v>9270</v>
      </c>
      <c r="BQ16" s="45" t="s">
        <v>255</v>
      </c>
      <c r="BR16" s="143" t="s">
        <v>255</v>
      </c>
      <c r="BS16" s="45">
        <v>4219</v>
      </c>
      <c r="BT16" s="45">
        <v>1140.6199999999999</v>
      </c>
    </row>
    <row r="17" spans="1:72">
      <c r="A17" s="45" t="s">
        <v>111</v>
      </c>
      <c r="B17" s="45" t="s">
        <v>172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8859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6">
        <v>37</v>
      </c>
      <c r="BQ17" s="45" t="s">
        <v>255</v>
      </c>
      <c r="BR17" s="143" t="s">
        <v>255</v>
      </c>
      <c r="BS17" s="45">
        <v>2451</v>
      </c>
      <c r="BT17" s="45">
        <v>502.92</v>
      </c>
    </row>
    <row r="18" spans="1:72">
      <c r="A18" s="45" t="s">
        <v>112</v>
      </c>
      <c r="B18" s="45" t="s">
        <v>172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34118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6">
        <v>20174</v>
      </c>
      <c r="BQ18" s="45" t="s">
        <v>255</v>
      </c>
      <c r="BR18" s="143" t="s">
        <v>255</v>
      </c>
      <c r="BS18" s="45">
        <v>7960</v>
      </c>
      <c r="BT18" s="45">
        <v>39648.51</v>
      </c>
    </row>
    <row r="19" spans="1:72">
      <c r="A19" s="45" t="s">
        <v>113</v>
      </c>
      <c r="B19" s="45" t="s">
        <v>172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65443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40</v>
      </c>
      <c r="BF19" s="45">
        <v>58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6">
        <v>45413</v>
      </c>
      <c r="BQ19" s="45" t="s">
        <v>255</v>
      </c>
      <c r="BR19" s="143" t="s">
        <v>255</v>
      </c>
      <c r="BS19" s="45">
        <v>34181</v>
      </c>
      <c r="BT19" s="45">
        <v>4543.03</v>
      </c>
    </row>
    <row r="20" spans="1:72">
      <c r="A20" s="45" t="s">
        <v>114</v>
      </c>
      <c r="B20" s="45" t="s">
        <v>172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26911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4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6">
        <v>26396</v>
      </c>
      <c r="BQ20" s="45" t="s">
        <v>255</v>
      </c>
      <c r="BR20" s="143" t="s">
        <v>255</v>
      </c>
      <c r="BS20" s="45">
        <v>30738</v>
      </c>
      <c r="BT20" s="45">
        <v>1470.98</v>
      </c>
    </row>
    <row r="21" spans="1:72">
      <c r="A21" s="45" t="s">
        <v>115</v>
      </c>
      <c r="B21" s="45" t="s">
        <v>172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30478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6">
        <v>18639</v>
      </c>
      <c r="BQ21" s="45" t="s">
        <v>255</v>
      </c>
      <c r="BR21" s="143" t="s">
        <v>255</v>
      </c>
      <c r="BS21" s="45">
        <v>10089</v>
      </c>
      <c r="BT21" s="45">
        <v>1552.86</v>
      </c>
    </row>
    <row r="22" spans="1:72">
      <c r="A22" s="45" t="s">
        <v>116</v>
      </c>
      <c r="B22" s="45" t="s">
        <v>172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23663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6">
        <v>7548</v>
      </c>
      <c r="BQ22" s="45" t="s">
        <v>255</v>
      </c>
      <c r="BR22" s="143" t="s">
        <v>255</v>
      </c>
      <c r="BS22" s="45">
        <v>11407</v>
      </c>
      <c r="BT22" s="45">
        <v>856.38</v>
      </c>
    </row>
    <row r="23" spans="1:72">
      <c r="A23" s="45" t="s">
        <v>117</v>
      </c>
      <c r="B23" s="45" t="s">
        <v>172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32564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6">
        <v>23761</v>
      </c>
      <c r="BQ23" s="45" t="s">
        <v>255</v>
      </c>
      <c r="BR23" s="143" t="s">
        <v>255</v>
      </c>
      <c r="BS23" s="45">
        <v>4558</v>
      </c>
      <c r="BT23" s="45">
        <v>119.83</v>
      </c>
    </row>
    <row r="24" spans="1:72">
      <c r="A24" s="45" t="s">
        <v>118</v>
      </c>
      <c r="B24" s="45" t="s">
        <v>172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52488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6</v>
      </c>
      <c r="BG24" s="45">
        <v>1</v>
      </c>
      <c r="BH24" s="45">
        <v>3</v>
      </c>
      <c r="BI24" s="45">
        <v>6</v>
      </c>
      <c r="BJ24" s="45">
        <v>4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6">
        <v>15588</v>
      </c>
      <c r="BQ24" s="45" t="s">
        <v>255</v>
      </c>
      <c r="BR24" s="143" t="s">
        <v>255</v>
      </c>
      <c r="BS24" s="45">
        <v>11554</v>
      </c>
      <c r="BT24" s="45">
        <v>1262.19</v>
      </c>
    </row>
    <row r="25" spans="1:72">
      <c r="A25" s="45" t="s">
        <v>119</v>
      </c>
      <c r="B25" s="45" t="s">
        <v>172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26379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1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24</v>
      </c>
      <c r="BF25" s="45">
        <v>0</v>
      </c>
      <c r="BG25" s="45">
        <v>0</v>
      </c>
      <c r="BH25" s="45">
        <v>68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6">
        <v>47174</v>
      </c>
      <c r="BQ25" s="45" t="s">
        <v>255</v>
      </c>
      <c r="BR25" s="143" t="s">
        <v>255</v>
      </c>
      <c r="BS25" s="45">
        <v>19314</v>
      </c>
      <c r="BT25" s="45">
        <v>4239.1400000000003</v>
      </c>
    </row>
    <row r="26" spans="1:72">
      <c r="A26" s="45" t="s">
        <v>120</v>
      </c>
      <c r="B26" s="45" t="s">
        <v>172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21107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68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6">
        <v>26952</v>
      </c>
      <c r="BQ26" s="45" t="s">
        <v>255</v>
      </c>
      <c r="BR26" s="143" t="s">
        <v>255</v>
      </c>
      <c r="BS26" s="45">
        <v>14070</v>
      </c>
      <c r="BT26" s="45">
        <v>2379.54</v>
      </c>
    </row>
    <row r="27" spans="1:72">
      <c r="A27" s="45" t="s">
        <v>121</v>
      </c>
      <c r="B27" s="45" t="s">
        <v>172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37684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68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6">
        <v>43189</v>
      </c>
      <c r="BQ27" s="45" t="s">
        <v>255</v>
      </c>
      <c r="BR27" s="143" t="s">
        <v>255</v>
      </c>
      <c r="BS27" s="45">
        <v>28166</v>
      </c>
      <c r="BT27" s="45">
        <v>886.4</v>
      </c>
    </row>
    <row r="28" spans="1:72">
      <c r="A28" s="45" t="s">
        <v>122</v>
      </c>
      <c r="B28" s="45" t="s">
        <v>172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67188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6">
        <v>59093</v>
      </c>
      <c r="BQ28" s="45" t="s">
        <v>255</v>
      </c>
      <c r="BR28" s="143" t="s">
        <v>255</v>
      </c>
      <c r="BS28" s="45">
        <v>35948</v>
      </c>
      <c r="BT28" s="45">
        <v>14399.95</v>
      </c>
    </row>
    <row r="29" spans="1:72">
      <c r="A29" s="45" t="s">
        <v>123</v>
      </c>
      <c r="B29" s="45" t="s">
        <v>172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75101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6">
        <v>39943</v>
      </c>
      <c r="BQ29" s="45" t="s">
        <v>255</v>
      </c>
      <c r="BR29" s="143" t="s">
        <v>255</v>
      </c>
      <c r="BS29" s="45">
        <v>10390</v>
      </c>
      <c r="BT29" s="45">
        <v>1965.22</v>
      </c>
    </row>
    <row r="30" spans="1:72">
      <c r="A30" s="45" t="s">
        <v>260</v>
      </c>
      <c r="B30" s="45" t="s">
        <v>172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15953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47</v>
      </c>
      <c r="BF30" s="45">
        <v>41</v>
      </c>
      <c r="BG30" s="45">
        <v>90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6">
        <v>27104</v>
      </c>
      <c r="BQ30" s="45" t="s">
        <v>255</v>
      </c>
      <c r="BR30" s="143" t="s">
        <v>255</v>
      </c>
      <c r="BS30" s="45">
        <v>33115</v>
      </c>
      <c r="BT30" s="45">
        <v>8220.49</v>
      </c>
    </row>
    <row r="31" spans="1:72">
      <c r="A31" s="45" t="s">
        <v>50</v>
      </c>
      <c r="B31" s="45" t="s">
        <v>172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55699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221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6">
        <v>5014</v>
      </c>
      <c r="BQ31" s="45" t="s">
        <v>255</v>
      </c>
      <c r="BR31" s="143" t="s">
        <v>255</v>
      </c>
      <c r="BS31" s="45">
        <v>0</v>
      </c>
      <c r="BT31" s="45">
        <v>643.79999999999995</v>
      </c>
    </row>
    <row r="32" spans="1:72">
      <c r="A32" s="45" t="s">
        <v>125</v>
      </c>
      <c r="B32" s="45" t="s">
        <v>172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112958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62</v>
      </c>
      <c r="BF32" s="45">
        <v>15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6">
        <v>1183</v>
      </c>
      <c r="BQ32" s="45" t="s">
        <v>255</v>
      </c>
      <c r="BR32" s="143" t="s">
        <v>255</v>
      </c>
      <c r="BS32" s="45">
        <v>1609</v>
      </c>
      <c r="BT32" s="45">
        <v>11530.5</v>
      </c>
    </row>
    <row r="33" spans="1:72">
      <c r="A33" s="45" t="s">
        <v>261</v>
      </c>
      <c r="B33" s="45" t="s">
        <v>172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8978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1370</v>
      </c>
      <c r="BF33" s="45">
        <v>4</v>
      </c>
      <c r="BG33" s="45">
        <v>0</v>
      </c>
      <c r="BH33" s="45">
        <v>2</v>
      </c>
      <c r="BI33" s="45">
        <v>1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6">
        <v>0</v>
      </c>
      <c r="BQ33" s="45" t="s">
        <v>255</v>
      </c>
      <c r="BR33" s="143" t="s">
        <v>255</v>
      </c>
      <c r="BS33" s="45">
        <v>0</v>
      </c>
      <c r="BT33" s="45">
        <v>643.66</v>
      </c>
    </row>
    <row r="34" spans="1:72" s="23" customFormat="1">
      <c r="A34" s="46" t="s">
        <v>262</v>
      </c>
      <c r="B34" s="46" t="s">
        <v>172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28975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10123</v>
      </c>
      <c r="BF34" s="46">
        <v>14</v>
      </c>
      <c r="BG34" s="46">
        <v>4</v>
      </c>
      <c r="BH34" s="46">
        <v>3</v>
      </c>
      <c r="BI34" s="46">
        <v>396</v>
      </c>
      <c r="BJ34" s="46">
        <v>4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1669</v>
      </c>
      <c r="BQ34" s="46" t="s">
        <v>255</v>
      </c>
      <c r="BR34" s="46" t="s">
        <v>255</v>
      </c>
      <c r="BS34" s="46">
        <v>0</v>
      </c>
      <c r="BT34" s="46">
        <v>2909.5</v>
      </c>
    </row>
    <row r="35" spans="1:72">
      <c r="A35" s="45" t="s">
        <v>128</v>
      </c>
      <c r="B35" s="45" t="s">
        <v>172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284900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116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427</v>
      </c>
      <c r="BF35" s="45">
        <v>0</v>
      </c>
      <c r="BG35" s="45">
        <v>15</v>
      </c>
      <c r="BH35" s="45">
        <v>2</v>
      </c>
      <c r="BI35" s="45">
        <v>1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6">
        <v>0</v>
      </c>
      <c r="BQ35" s="45" t="s">
        <v>255</v>
      </c>
      <c r="BR35" s="143" t="s">
        <v>255</v>
      </c>
      <c r="BS35" s="45">
        <v>0</v>
      </c>
      <c r="BT35" s="45">
        <v>26377.93</v>
      </c>
    </row>
    <row r="36" spans="1:72">
      <c r="A36" s="45" t="s">
        <v>55</v>
      </c>
      <c r="B36" s="45" t="s">
        <v>172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52535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6">
        <v>0</v>
      </c>
      <c r="BQ36" s="45" t="s">
        <v>255</v>
      </c>
      <c r="BR36" s="143" t="s">
        <v>255</v>
      </c>
      <c r="BS36" s="45">
        <v>-35719</v>
      </c>
      <c r="BT36" s="45">
        <v>2021.22</v>
      </c>
    </row>
    <row r="37" spans="1:72">
      <c r="A37" s="45" t="s">
        <v>129</v>
      </c>
      <c r="B37" s="45" t="s">
        <v>172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228806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6">
        <v>9243</v>
      </c>
      <c r="BQ37" s="45" t="s">
        <v>255</v>
      </c>
      <c r="BR37" s="143" t="s">
        <v>255</v>
      </c>
      <c r="BS37" s="45">
        <v>-197279</v>
      </c>
      <c r="BT37" s="45">
        <v>142.18</v>
      </c>
    </row>
    <row r="38" spans="1:72">
      <c r="A38" s="45" t="s">
        <v>130</v>
      </c>
      <c r="B38" s="45" t="s">
        <v>172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150178.72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6">
        <v>0</v>
      </c>
      <c r="BQ38" s="45" t="s">
        <v>255</v>
      </c>
      <c r="BR38" s="143" t="s">
        <v>255</v>
      </c>
      <c r="BS38" s="45">
        <v>-150178.72</v>
      </c>
      <c r="BT38" s="45">
        <v>0</v>
      </c>
    </row>
    <row r="39" spans="1:72" s="23" customFormat="1">
      <c r="A39" s="46" t="s">
        <v>131</v>
      </c>
      <c r="B39" s="46" t="s">
        <v>172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91283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637</v>
      </c>
      <c r="BF39" s="46">
        <v>18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15294.745000000001</v>
      </c>
      <c r="BQ39" s="46" t="s">
        <v>255</v>
      </c>
      <c r="BR39" s="46">
        <v>-1698</v>
      </c>
      <c r="BS39" s="46">
        <v>-26534</v>
      </c>
      <c r="BT39" s="46">
        <v>-4646.1000000000004</v>
      </c>
    </row>
    <row r="40" spans="1:72" s="23" customFormat="1">
      <c r="A40" s="46" t="s">
        <v>132</v>
      </c>
      <c r="B40" s="46" t="s">
        <v>172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15661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818.8</v>
      </c>
      <c r="BQ40" s="46" t="s">
        <v>255</v>
      </c>
      <c r="BR40" s="46">
        <v>-3090</v>
      </c>
      <c r="BS40" s="46">
        <v>-70</v>
      </c>
      <c r="BT40" s="46">
        <v>-97.84</v>
      </c>
    </row>
    <row r="41" spans="1:72" s="23" customFormat="1">
      <c r="A41" s="46" t="s">
        <v>60</v>
      </c>
      <c r="B41" s="46" t="s">
        <v>172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19878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6729.75</v>
      </c>
      <c r="BQ41" s="46" t="s">
        <v>255</v>
      </c>
      <c r="BR41" s="46">
        <v>-778</v>
      </c>
      <c r="BS41" s="46">
        <v>-200</v>
      </c>
      <c r="BT41" s="46">
        <v>812.9</v>
      </c>
    </row>
    <row r="42" spans="1:72" s="23" customFormat="1">
      <c r="A42" s="46" t="s">
        <v>61</v>
      </c>
      <c r="B42" s="46" t="s">
        <v>172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67163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1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1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10575</v>
      </c>
      <c r="BQ42" s="46" t="s">
        <v>255</v>
      </c>
      <c r="BR42" s="46" t="s">
        <v>255</v>
      </c>
      <c r="BS42" s="46">
        <v>-3245</v>
      </c>
      <c r="BT42" s="46">
        <v>154.49</v>
      </c>
    </row>
    <row r="43" spans="1:72" s="23" customFormat="1">
      <c r="A43" s="46" t="s">
        <v>133</v>
      </c>
      <c r="B43" s="46" t="s">
        <v>172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12728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1322</v>
      </c>
      <c r="BQ43" s="46" t="s">
        <v>255</v>
      </c>
      <c r="BR43" s="46" t="s">
        <v>255</v>
      </c>
      <c r="BS43" s="46">
        <v>0</v>
      </c>
      <c r="BT43" s="46">
        <v>135.69</v>
      </c>
    </row>
    <row r="44" spans="1:72">
      <c r="A44" s="45" t="s">
        <v>134</v>
      </c>
      <c r="B44" s="45" t="s">
        <v>172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108152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27</v>
      </c>
      <c r="BF44" s="45">
        <v>927</v>
      </c>
      <c r="BG44" s="45">
        <v>102</v>
      </c>
      <c r="BH44" s="45">
        <v>69</v>
      </c>
      <c r="BI44" s="45">
        <v>10</v>
      </c>
      <c r="BJ44" s="45">
        <v>2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6">
        <v>0</v>
      </c>
      <c r="BQ44" s="45" t="s">
        <v>255</v>
      </c>
      <c r="BR44" s="143" t="s">
        <v>255</v>
      </c>
      <c r="BS44" s="45">
        <v>0</v>
      </c>
      <c r="BT44" s="45">
        <v>7588.26</v>
      </c>
    </row>
    <row r="45" spans="1:72">
      <c r="A45" s="45" t="s">
        <v>64</v>
      </c>
      <c r="B45" s="45" t="s">
        <v>172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27335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2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1289</v>
      </c>
      <c r="BF45" s="45">
        <v>120</v>
      </c>
      <c r="BG45" s="45">
        <v>3</v>
      </c>
      <c r="BH45" s="45">
        <v>111</v>
      </c>
      <c r="BI45" s="45">
        <v>32</v>
      </c>
      <c r="BJ45" s="45">
        <v>7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6">
        <v>1822</v>
      </c>
      <c r="BQ45" s="45" t="s">
        <v>255</v>
      </c>
      <c r="BR45" s="143" t="s">
        <v>255</v>
      </c>
      <c r="BS45" s="45">
        <v>4095</v>
      </c>
      <c r="BT45" s="45">
        <v>1745.9</v>
      </c>
    </row>
    <row r="46" spans="1:72">
      <c r="A46" s="45" t="s">
        <v>263</v>
      </c>
      <c r="B46" s="45" t="s">
        <v>172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27770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6">
        <v>3119</v>
      </c>
      <c r="BQ46" s="45" t="s">
        <v>255</v>
      </c>
      <c r="BR46" s="143" t="s">
        <v>255</v>
      </c>
      <c r="BS46" s="45">
        <v>180</v>
      </c>
      <c r="BT46" s="45">
        <v>1262.05</v>
      </c>
    </row>
    <row r="47" spans="1:72">
      <c r="A47" s="45" t="s">
        <v>136</v>
      </c>
      <c r="B47" s="45" t="s">
        <v>172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55413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6">
        <v>3533</v>
      </c>
      <c r="BQ47" s="45" t="s">
        <v>255</v>
      </c>
      <c r="BR47" s="143" t="s">
        <v>255</v>
      </c>
      <c r="BS47" s="45">
        <v>0</v>
      </c>
      <c r="BT47" s="45">
        <v>5240.78</v>
      </c>
    </row>
    <row r="48" spans="1:72">
      <c r="A48" s="45" t="s">
        <v>264</v>
      </c>
      <c r="B48" s="45" t="s">
        <v>172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92796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186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30</v>
      </c>
      <c r="BF48" s="45">
        <v>47</v>
      </c>
      <c r="BG48" s="45">
        <v>45</v>
      </c>
      <c r="BH48" s="45">
        <v>75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6">
        <v>12260</v>
      </c>
      <c r="BQ48" s="45" t="s">
        <v>255</v>
      </c>
      <c r="BR48" s="143" t="s">
        <v>255</v>
      </c>
      <c r="BS48" s="45">
        <v>0</v>
      </c>
      <c r="BT48" s="45">
        <v>1935.69</v>
      </c>
    </row>
    <row r="49" spans="1:72">
      <c r="A49" s="45" t="s">
        <v>138</v>
      </c>
      <c r="B49" s="45" t="s">
        <v>172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117104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6">
        <v>5145</v>
      </c>
      <c r="BQ49" s="45" t="s">
        <v>255</v>
      </c>
      <c r="BR49" s="143" t="s">
        <v>255</v>
      </c>
      <c r="BS49" s="45">
        <v>0</v>
      </c>
      <c r="BT49" s="45">
        <v>3579.49</v>
      </c>
    </row>
    <row r="50" spans="1:72">
      <c r="A50" s="45" t="s">
        <v>265</v>
      </c>
      <c r="B50" s="45" t="s">
        <v>172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62951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6">
        <v>1186</v>
      </c>
      <c r="BQ50" s="45" t="s">
        <v>255</v>
      </c>
      <c r="BR50" s="143">
        <v>-139</v>
      </c>
      <c r="BS50" s="45">
        <v>0</v>
      </c>
      <c r="BT50" s="45">
        <v>13959</v>
      </c>
    </row>
    <row r="51" spans="1:72">
      <c r="A51" s="45" t="s">
        <v>140</v>
      </c>
      <c r="B51" s="45" t="s">
        <v>172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43195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6">
        <v>0</v>
      </c>
      <c r="BQ51" s="45" t="s">
        <v>255</v>
      </c>
      <c r="BR51" s="143" t="s">
        <v>255</v>
      </c>
      <c r="BS51" s="45">
        <v>0</v>
      </c>
      <c r="BT51" s="45">
        <v>2807.81</v>
      </c>
    </row>
    <row r="52" spans="1:72">
      <c r="A52" s="45" t="s">
        <v>71</v>
      </c>
      <c r="B52" s="45" t="s">
        <v>172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175560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6">
        <v>0</v>
      </c>
      <c r="BQ52" s="45" t="s">
        <v>255</v>
      </c>
      <c r="BR52" s="143" t="s">
        <v>255</v>
      </c>
      <c r="BS52" s="45">
        <v>0</v>
      </c>
      <c r="BT52" s="45">
        <v>0</v>
      </c>
    </row>
    <row r="53" spans="1:72">
      <c r="A53" s="45" t="s">
        <v>141</v>
      </c>
      <c r="B53" s="45" t="s">
        <v>172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144727</v>
      </c>
      <c r="AV53" s="45">
        <v>0</v>
      </c>
      <c r="AW53" s="45">
        <v>0</v>
      </c>
      <c r="AX53" s="45">
        <v>9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4085</v>
      </c>
      <c r="BF53" s="45">
        <v>583</v>
      </c>
      <c r="BG53" s="45">
        <v>133</v>
      </c>
      <c r="BH53" s="45">
        <v>159</v>
      </c>
      <c r="BI53" s="45">
        <v>134</v>
      </c>
      <c r="BJ53" s="45">
        <v>83</v>
      </c>
      <c r="BK53" s="45">
        <v>9</v>
      </c>
      <c r="BL53" s="45">
        <v>0</v>
      </c>
      <c r="BM53" s="45">
        <v>0</v>
      </c>
      <c r="BN53" s="45">
        <v>0</v>
      </c>
      <c r="BO53" s="45">
        <v>0</v>
      </c>
      <c r="BP53" s="46">
        <v>0</v>
      </c>
      <c r="BQ53" s="45" t="s">
        <v>255</v>
      </c>
      <c r="BR53" s="143" t="s">
        <v>255</v>
      </c>
      <c r="BS53" s="45">
        <v>0</v>
      </c>
      <c r="BT53" s="45">
        <v>2603.52</v>
      </c>
    </row>
    <row r="54" spans="1:72">
      <c r="A54" s="45" t="s">
        <v>266</v>
      </c>
      <c r="B54" s="45" t="s">
        <v>172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0</v>
      </c>
      <c r="AV54" s="45">
        <v>182031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2887</v>
      </c>
      <c r="BF54" s="45">
        <v>56</v>
      </c>
      <c r="BG54" s="45">
        <v>0</v>
      </c>
      <c r="BH54" s="45">
        <v>11</v>
      </c>
      <c r="BI54" s="45">
        <v>25</v>
      </c>
      <c r="BJ54" s="45">
        <v>0</v>
      </c>
      <c r="BK54" s="45">
        <v>828</v>
      </c>
      <c r="BL54" s="45">
        <v>0</v>
      </c>
      <c r="BM54" s="45">
        <v>0</v>
      </c>
      <c r="BN54" s="45">
        <v>0</v>
      </c>
      <c r="BO54" s="45">
        <v>0</v>
      </c>
      <c r="BP54" s="46">
        <v>13489</v>
      </c>
      <c r="BQ54" s="45" t="s">
        <v>255</v>
      </c>
      <c r="BR54" s="143" t="s">
        <v>255</v>
      </c>
      <c r="BS54" s="45">
        <v>0</v>
      </c>
      <c r="BT54" s="45">
        <v>21007.43</v>
      </c>
    </row>
    <row r="55" spans="1:72">
      <c r="A55" s="45" t="s">
        <v>267</v>
      </c>
      <c r="B55" s="45" t="s">
        <v>172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66074</v>
      </c>
      <c r="AX55" s="45">
        <v>118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1101</v>
      </c>
      <c r="BF55" s="45">
        <v>10</v>
      </c>
      <c r="BG55" s="45">
        <v>332</v>
      </c>
      <c r="BH55" s="45">
        <v>0</v>
      </c>
      <c r="BI55" s="45">
        <v>104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6">
        <v>12293</v>
      </c>
      <c r="BQ55" s="45" t="s">
        <v>255</v>
      </c>
      <c r="BR55" s="143" t="s">
        <v>255</v>
      </c>
      <c r="BS55" s="45">
        <v>0</v>
      </c>
      <c r="BT55" s="45">
        <v>2588.23</v>
      </c>
    </row>
    <row r="56" spans="1:72">
      <c r="A56" s="45" t="s">
        <v>144</v>
      </c>
      <c r="B56" s="45" t="s">
        <v>172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65195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88</v>
      </c>
      <c r="BF56" s="45">
        <v>6</v>
      </c>
      <c r="BG56" s="45">
        <v>0</v>
      </c>
      <c r="BH56" s="45">
        <v>0</v>
      </c>
      <c r="BI56" s="45">
        <v>10</v>
      </c>
      <c r="BJ56" s="45">
        <v>0</v>
      </c>
      <c r="BK56" s="45">
        <v>5</v>
      </c>
      <c r="BL56" s="45">
        <v>0</v>
      </c>
      <c r="BM56" s="45">
        <v>0</v>
      </c>
      <c r="BN56" s="45">
        <v>0</v>
      </c>
      <c r="BO56" s="45">
        <v>0</v>
      </c>
      <c r="BP56" s="46">
        <v>7474</v>
      </c>
      <c r="BQ56" s="45" t="s">
        <v>255</v>
      </c>
      <c r="BR56" s="143" t="s">
        <v>255</v>
      </c>
      <c r="BS56" s="45">
        <v>0</v>
      </c>
      <c r="BT56" s="45">
        <v>906.4</v>
      </c>
    </row>
    <row r="57" spans="1:72">
      <c r="A57" s="45" t="s">
        <v>145</v>
      </c>
      <c r="B57" s="45" t="s">
        <v>172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19058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6">
        <v>6299</v>
      </c>
      <c r="BQ57" s="45" t="s">
        <v>255</v>
      </c>
      <c r="BR57" s="143" t="s">
        <v>255</v>
      </c>
      <c r="BS57" s="45">
        <v>0</v>
      </c>
      <c r="BT57" s="45">
        <v>750.95</v>
      </c>
    </row>
    <row r="58" spans="1:72">
      <c r="A58" s="45" t="s">
        <v>268</v>
      </c>
      <c r="B58" s="45" t="s">
        <v>172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145</v>
      </c>
      <c r="AY58" s="45">
        <v>0</v>
      </c>
      <c r="AZ58" s="45">
        <v>15109</v>
      </c>
      <c r="BA58" s="45">
        <v>0</v>
      </c>
      <c r="BB58" s="45">
        <v>0</v>
      </c>
      <c r="BC58" s="45">
        <v>0</v>
      </c>
      <c r="BD58" s="45">
        <v>0</v>
      </c>
      <c r="BE58" s="45">
        <v>556</v>
      </c>
      <c r="BF58" s="45">
        <v>24</v>
      </c>
      <c r="BG58" s="45">
        <v>725</v>
      </c>
      <c r="BH58" s="45">
        <v>139</v>
      </c>
      <c r="BI58" s="45">
        <v>30</v>
      </c>
      <c r="BJ58" s="45">
        <v>4</v>
      </c>
      <c r="BK58" s="45">
        <v>0</v>
      </c>
      <c r="BL58" s="45">
        <v>0</v>
      </c>
      <c r="BM58" s="45">
        <v>0</v>
      </c>
      <c r="BN58" s="45">
        <v>0</v>
      </c>
      <c r="BO58" s="45">
        <v>0</v>
      </c>
      <c r="BP58" s="46">
        <v>40</v>
      </c>
      <c r="BQ58" s="45" t="s">
        <v>255</v>
      </c>
      <c r="BR58" s="143" t="s">
        <v>255</v>
      </c>
      <c r="BS58" s="45">
        <v>0</v>
      </c>
      <c r="BT58" s="45">
        <v>1032.78</v>
      </c>
    </row>
    <row r="59" spans="1:72">
      <c r="A59" s="45" t="s">
        <v>147</v>
      </c>
      <c r="B59" s="45" t="s">
        <v>172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52</v>
      </c>
      <c r="AY59" s="45">
        <v>0</v>
      </c>
      <c r="AZ59" s="45">
        <v>0</v>
      </c>
      <c r="BA59" s="45">
        <v>60888</v>
      </c>
      <c r="BB59" s="45">
        <v>0</v>
      </c>
      <c r="BC59" s="45">
        <v>0</v>
      </c>
      <c r="BD59" s="45">
        <v>0</v>
      </c>
      <c r="BE59" s="45">
        <v>328</v>
      </c>
      <c r="BF59" s="45">
        <v>24</v>
      </c>
      <c r="BG59" s="45">
        <v>40</v>
      </c>
      <c r="BH59" s="45">
        <v>22</v>
      </c>
      <c r="BI59" s="45">
        <v>55</v>
      </c>
      <c r="BJ59" s="45">
        <v>12</v>
      </c>
      <c r="BK59" s="45">
        <v>0</v>
      </c>
      <c r="BL59" s="45">
        <v>0</v>
      </c>
      <c r="BM59" s="45">
        <v>0</v>
      </c>
      <c r="BN59" s="45">
        <v>0</v>
      </c>
      <c r="BO59" s="45">
        <v>0</v>
      </c>
      <c r="BP59" s="46">
        <v>16442</v>
      </c>
      <c r="BQ59" s="45" t="s">
        <v>255</v>
      </c>
      <c r="BR59" s="143" t="s">
        <v>255</v>
      </c>
      <c r="BS59" s="45">
        <v>0</v>
      </c>
      <c r="BT59" s="45">
        <v>3635.92</v>
      </c>
    </row>
    <row r="60" spans="1:72">
      <c r="A60" s="45" t="s">
        <v>148</v>
      </c>
      <c r="B60" s="45" t="s">
        <v>172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115</v>
      </c>
      <c r="AY60" s="45">
        <v>0</v>
      </c>
      <c r="AZ60" s="45">
        <v>0</v>
      </c>
      <c r="BA60" s="45">
        <v>0</v>
      </c>
      <c r="BB60" s="45">
        <v>39811</v>
      </c>
      <c r="BC60" s="45">
        <v>0</v>
      </c>
      <c r="BD60" s="45">
        <v>0</v>
      </c>
      <c r="BE60" s="45">
        <v>1009</v>
      </c>
      <c r="BF60" s="45">
        <v>334</v>
      </c>
      <c r="BG60" s="45">
        <v>349</v>
      </c>
      <c r="BH60" s="45">
        <v>142</v>
      </c>
      <c r="BI60" s="45">
        <v>34</v>
      </c>
      <c r="BJ60" s="45">
        <v>34</v>
      </c>
      <c r="BK60" s="45">
        <v>18</v>
      </c>
      <c r="BL60" s="45">
        <v>0</v>
      </c>
      <c r="BM60" s="45">
        <v>0</v>
      </c>
      <c r="BN60" s="45">
        <v>0</v>
      </c>
      <c r="BO60" s="45">
        <v>0</v>
      </c>
      <c r="BP60" s="46">
        <v>0</v>
      </c>
      <c r="BQ60" s="45" t="s">
        <v>255</v>
      </c>
      <c r="BR60" s="143" t="s">
        <v>255</v>
      </c>
      <c r="BS60" s="45">
        <v>0</v>
      </c>
      <c r="BT60" s="45">
        <v>459.47</v>
      </c>
    </row>
    <row r="61" spans="1:72">
      <c r="A61" s="45" t="s">
        <v>269</v>
      </c>
      <c r="B61" s="45" t="s">
        <v>172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7488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6">
        <v>0</v>
      </c>
      <c r="BQ61" s="45" t="s">
        <v>255</v>
      </c>
      <c r="BR61" s="143" t="s">
        <v>255</v>
      </c>
      <c r="BS61" s="45">
        <v>0</v>
      </c>
      <c r="BT61" s="45">
        <v>482.63</v>
      </c>
    </row>
    <row r="62" spans="1:72">
      <c r="A62" s="45" t="s">
        <v>270</v>
      </c>
      <c r="B62" s="45" t="s">
        <v>172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45">
        <v>0</v>
      </c>
      <c r="AX62" s="45">
        <v>973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87204</v>
      </c>
      <c r="BE62" s="45">
        <v>327</v>
      </c>
      <c r="BF62" s="45">
        <v>396</v>
      </c>
      <c r="BG62" s="45">
        <v>5</v>
      </c>
      <c r="BH62" s="45">
        <v>554</v>
      </c>
      <c r="BI62" s="45">
        <v>207</v>
      </c>
      <c r="BJ62" s="45">
        <v>0</v>
      </c>
      <c r="BK62" s="45">
        <v>0</v>
      </c>
      <c r="BL62" s="45">
        <v>0</v>
      </c>
      <c r="BM62" s="45">
        <v>0</v>
      </c>
      <c r="BN62" s="45">
        <v>0</v>
      </c>
      <c r="BO62" s="45">
        <v>0</v>
      </c>
      <c r="BP62" s="46">
        <v>19560</v>
      </c>
      <c r="BQ62" s="45" t="s">
        <v>255</v>
      </c>
      <c r="BR62" s="143" t="s">
        <v>255</v>
      </c>
      <c r="BS62" s="45">
        <v>0</v>
      </c>
      <c r="BT62" s="45">
        <v>2098.73</v>
      </c>
    </row>
    <row r="63" spans="1:72">
      <c r="A63" s="45" t="s">
        <v>271</v>
      </c>
      <c r="B63" s="45" t="s">
        <v>172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5">
        <v>0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193945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  <c r="BP63" s="46">
        <v>0</v>
      </c>
      <c r="BQ63" s="45" t="s">
        <v>255</v>
      </c>
      <c r="BR63" s="143" t="s">
        <v>255</v>
      </c>
      <c r="BS63" s="45">
        <v>0</v>
      </c>
      <c r="BT63" s="45">
        <v>0</v>
      </c>
    </row>
    <row r="64" spans="1:72">
      <c r="A64" s="45" t="s">
        <v>160</v>
      </c>
      <c r="B64" s="45" t="s">
        <v>172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6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607</v>
      </c>
      <c r="BF64" s="45">
        <v>132444</v>
      </c>
      <c r="BG64" s="45">
        <v>1041</v>
      </c>
      <c r="BH64" s="45">
        <v>146</v>
      </c>
      <c r="BI64" s="45">
        <v>7</v>
      </c>
      <c r="BJ64" s="45">
        <v>0</v>
      </c>
      <c r="BK64" s="45">
        <v>523</v>
      </c>
      <c r="BL64" s="45">
        <v>0</v>
      </c>
      <c r="BM64" s="45">
        <v>0</v>
      </c>
      <c r="BN64" s="45">
        <v>0</v>
      </c>
      <c r="BO64" s="45">
        <v>0</v>
      </c>
      <c r="BP64" s="46">
        <v>0</v>
      </c>
      <c r="BQ64" s="45" t="s">
        <v>255</v>
      </c>
      <c r="BR64" s="143" t="s">
        <v>255</v>
      </c>
      <c r="BS64" s="45">
        <v>0</v>
      </c>
      <c r="BT64" s="45">
        <v>736.73</v>
      </c>
    </row>
    <row r="65" spans="1:72">
      <c r="A65" s="45" t="s">
        <v>151</v>
      </c>
      <c r="B65" s="45" t="s">
        <v>172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1384</v>
      </c>
      <c r="BF65" s="45">
        <v>539</v>
      </c>
      <c r="BG65" s="45">
        <v>163022</v>
      </c>
      <c r="BH65" s="45">
        <v>245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6">
        <v>847</v>
      </c>
      <c r="BQ65" s="45" t="s">
        <v>255</v>
      </c>
      <c r="BR65" s="143" t="s">
        <v>255</v>
      </c>
      <c r="BS65" s="45">
        <v>0</v>
      </c>
      <c r="BT65" s="45">
        <v>80.45</v>
      </c>
    </row>
    <row r="66" spans="1:72">
      <c r="A66" s="45" t="s">
        <v>272</v>
      </c>
      <c r="B66" s="45" t="s">
        <v>172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897</v>
      </c>
      <c r="BH66" s="45">
        <v>81622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  <c r="BO66" s="45">
        <v>0</v>
      </c>
      <c r="BP66" s="46">
        <v>0</v>
      </c>
      <c r="BQ66" s="45" t="s">
        <v>255</v>
      </c>
      <c r="BR66" s="143" t="s">
        <v>255</v>
      </c>
      <c r="BS66" s="45">
        <v>0</v>
      </c>
      <c r="BT66" s="45">
        <v>1193</v>
      </c>
    </row>
    <row r="67" spans="1:72">
      <c r="A67" s="45" t="s">
        <v>273</v>
      </c>
      <c r="B67" s="45" t="s">
        <v>172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10</v>
      </c>
      <c r="BG67" s="45">
        <v>0</v>
      </c>
      <c r="BH67" s="45">
        <v>0</v>
      </c>
      <c r="BI67" s="45">
        <v>27165</v>
      </c>
      <c r="BJ67" s="45">
        <v>163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6">
        <v>840</v>
      </c>
      <c r="BQ67" s="45" t="s">
        <v>255</v>
      </c>
      <c r="BR67" s="143" t="s">
        <v>255</v>
      </c>
      <c r="BS67" s="45">
        <v>0</v>
      </c>
      <c r="BT67" s="45">
        <v>4723.13</v>
      </c>
    </row>
    <row r="68" spans="1:72">
      <c r="A68" s="45" t="s">
        <v>154</v>
      </c>
      <c r="B68" s="45" t="s">
        <v>172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12</v>
      </c>
      <c r="BF68" s="45">
        <v>6</v>
      </c>
      <c r="BG68" s="45">
        <v>0</v>
      </c>
      <c r="BH68" s="45">
        <v>0</v>
      </c>
      <c r="BI68" s="45">
        <v>11</v>
      </c>
      <c r="BJ68" s="45">
        <v>25226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  <c r="BP68" s="46">
        <v>0</v>
      </c>
      <c r="BQ68" s="45" t="s">
        <v>255</v>
      </c>
      <c r="BR68" s="143" t="s">
        <v>255</v>
      </c>
      <c r="BS68" s="45">
        <v>0</v>
      </c>
      <c r="BT68" s="45">
        <v>717.72</v>
      </c>
    </row>
    <row r="69" spans="1:72">
      <c r="A69" s="45" t="s">
        <v>155</v>
      </c>
      <c r="B69" s="45" t="s">
        <v>172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16473</v>
      </c>
      <c r="BL69" s="45">
        <v>0</v>
      </c>
      <c r="BM69" s="45">
        <v>0</v>
      </c>
      <c r="BN69" s="45">
        <v>0</v>
      </c>
      <c r="BO69" s="45">
        <v>0</v>
      </c>
      <c r="BP69" s="46">
        <v>0</v>
      </c>
      <c r="BQ69" s="45" t="s">
        <v>255</v>
      </c>
      <c r="BR69" s="143" t="s">
        <v>255</v>
      </c>
      <c r="BS69" s="45">
        <v>0</v>
      </c>
      <c r="BT69" s="45">
        <v>0</v>
      </c>
    </row>
    <row r="70" spans="1:72">
      <c r="A70" s="45" t="s">
        <v>156</v>
      </c>
      <c r="B70" s="45" t="s">
        <v>172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5">
        <v>0</v>
      </c>
      <c r="AV70" s="45">
        <v>0</v>
      </c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9619</v>
      </c>
      <c r="BM70" s="45">
        <v>0</v>
      </c>
      <c r="BN70" s="45">
        <v>0</v>
      </c>
      <c r="BO70" s="45">
        <v>0</v>
      </c>
      <c r="BP70" s="46">
        <v>0</v>
      </c>
      <c r="BQ70" s="45" t="s">
        <v>255</v>
      </c>
      <c r="BR70" s="143" t="s">
        <v>255</v>
      </c>
      <c r="BS70" s="45">
        <v>0</v>
      </c>
      <c r="BT70" s="45">
        <v>878.12</v>
      </c>
    </row>
    <row r="71" spans="1:72">
      <c r="A71" s="45" t="s">
        <v>90</v>
      </c>
      <c r="B71" s="45" t="s">
        <v>172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100</v>
      </c>
      <c r="BF71" s="45">
        <v>10</v>
      </c>
      <c r="BG71" s="45">
        <v>0</v>
      </c>
      <c r="BH71" s="45">
        <v>94</v>
      </c>
      <c r="BI71" s="45">
        <v>0</v>
      </c>
      <c r="BJ71" s="45">
        <v>0</v>
      </c>
      <c r="BK71" s="45">
        <v>0</v>
      </c>
      <c r="BL71" s="45">
        <v>0</v>
      </c>
      <c r="BM71" s="45">
        <v>17323</v>
      </c>
      <c r="BN71" s="45">
        <v>0</v>
      </c>
      <c r="BO71" s="45">
        <v>0</v>
      </c>
      <c r="BP71" s="46">
        <v>2450</v>
      </c>
      <c r="BQ71" s="45" t="s">
        <v>255</v>
      </c>
      <c r="BR71" s="143" t="s">
        <v>255</v>
      </c>
      <c r="BS71" s="45">
        <v>0</v>
      </c>
      <c r="BT71" s="45">
        <v>1840.82</v>
      </c>
    </row>
    <row r="72" spans="1:72">
      <c r="A72" s="45" t="s">
        <v>90</v>
      </c>
      <c r="B72" s="45" t="s">
        <v>172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3381</v>
      </c>
      <c r="BO72" s="45">
        <v>0</v>
      </c>
      <c r="BP72" s="46">
        <v>0</v>
      </c>
      <c r="BQ72" s="45" t="s">
        <v>255</v>
      </c>
      <c r="BR72" s="143" t="s">
        <v>255</v>
      </c>
      <c r="BS72" s="45">
        <v>0</v>
      </c>
      <c r="BT72" s="45">
        <v>0</v>
      </c>
    </row>
    <row r="73" spans="1:72">
      <c r="A73" s="45" t="s">
        <v>158</v>
      </c>
      <c r="B73" s="45" t="s">
        <v>172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6">
        <v>0</v>
      </c>
      <c r="BQ73" s="45" t="s">
        <v>255</v>
      </c>
      <c r="BR73" s="143" t="s">
        <v>255</v>
      </c>
      <c r="BS73" s="45">
        <v>0</v>
      </c>
      <c r="BT73" s="45">
        <v>0</v>
      </c>
    </row>
    <row r="74" spans="1:72">
      <c r="A74" s="45" t="s">
        <v>274</v>
      </c>
      <c r="B74" s="45" t="s">
        <v>172</v>
      </c>
      <c r="C74" s="45" t="s">
        <v>255</v>
      </c>
      <c r="D74" s="45" t="s">
        <v>255</v>
      </c>
      <c r="E74" s="45" t="s">
        <v>255</v>
      </c>
      <c r="F74" s="45" t="s">
        <v>255</v>
      </c>
      <c r="G74" s="45" t="s">
        <v>255</v>
      </c>
      <c r="H74" s="45" t="s">
        <v>255</v>
      </c>
      <c r="I74" s="45" t="s">
        <v>255</v>
      </c>
      <c r="J74" s="45" t="s">
        <v>255</v>
      </c>
      <c r="K74" s="45" t="s">
        <v>255</v>
      </c>
      <c r="L74" s="45" t="s">
        <v>255</v>
      </c>
      <c r="M74" s="45" t="s">
        <v>255</v>
      </c>
      <c r="N74" s="45" t="s">
        <v>255</v>
      </c>
      <c r="O74" s="45" t="s">
        <v>255</v>
      </c>
      <c r="P74" s="45" t="s">
        <v>255</v>
      </c>
      <c r="Q74" s="45" t="s">
        <v>255</v>
      </c>
      <c r="R74" s="45" t="s">
        <v>255</v>
      </c>
      <c r="S74" s="45" t="s">
        <v>255</v>
      </c>
      <c r="T74" s="45" t="s">
        <v>255</v>
      </c>
      <c r="U74" s="45" t="s">
        <v>255</v>
      </c>
      <c r="V74" s="45" t="s">
        <v>255</v>
      </c>
      <c r="W74" s="45" t="s">
        <v>255</v>
      </c>
      <c r="X74" s="45" t="s">
        <v>255</v>
      </c>
      <c r="Y74" s="45" t="s">
        <v>255</v>
      </c>
      <c r="Z74" s="45" t="s">
        <v>255</v>
      </c>
      <c r="AA74" s="45" t="s">
        <v>255</v>
      </c>
      <c r="AB74" s="45" t="s">
        <v>255</v>
      </c>
      <c r="AC74" s="45" t="s">
        <v>255</v>
      </c>
      <c r="AD74" s="45" t="s">
        <v>255</v>
      </c>
      <c r="AE74" s="45" t="s">
        <v>255</v>
      </c>
      <c r="AF74" s="45" t="s">
        <v>255</v>
      </c>
      <c r="AG74" s="45" t="s">
        <v>255</v>
      </c>
      <c r="AH74" s="45" t="s">
        <v>255</v>
      </c>
      <c r="AI74" s="45" t="s">
        <v>255</v>
      </c>
      <c r="AJ74" s="45" t="s">
        <v>255</v>
      </c>
      <c r="AK74" s="45" t="s">
        <v>255</v>
      </c>
      <c r="AL74" s="45" t="s">
        <v>255</v>
      </c>
      <c r="AM74" s="45" t="s">
        <v>255</v>
      </c>
      <c r="AN74" s="45" t="s">
        <v>255</v>
      </c>
      <c r="AO74" s="45" t="s">
        <v>255</v>
      </c>
      <c r="AP74" s="45" t="s">
        <v>255</v>
      </c>
      <c r="AQ74" s="45" t="s">
        <v>255</v>
      </c>
      <c r="AR74" s="45" t="s">
        <v>255</v>
      </c>
      <c r="AS74" s="45" t="s">
        <v>255</v>
      </c>
      <c r="AT74" s="45" t="s">
        <v>255</v>
      </c>
      <c r="AU74" s="45" t="s">
        <v>255</v>
      </c>
      <c r="AV74" s="45" t="s">
        <v>255</v>
      </c>
      <c r="AW74" s="45" t="s">
        <v>255</v>
      </c>
      <c r="AX74" s="45" t="s">
        <v>255</v>
      </c>
      <c r="AY74" s="45" t="s">
        <v>255</v>
      </c>
      <c r="AZ74" s="45" t="s">
        <v>255</v>
      </c>
      <c r="BA74" s="45" t="s">
        <v>255</v>
      </c>
      <c r="BB74" s="45" t="s">
        <v>255</v>
      </c>
      <c r="BC74" s="45" t="s">
        <v>255</v>
      </c>
      <c r="BD74" s="45" t="s">
        <v>255</v>
      </c>
      <c r="BE74" s="45" t="s">
        <v>255</v>
      </c>
      <c r="BF74" s="45" t="s">
        <v>255</v>
      </c>
      <c r="BG74" s="45" t="s">
        <v>255</v>
      </c>
      <c r="BH74" s="45" t="s">
        <v>255</v>
      </c>
      <c r="BI74" s="45" t="s">
        <v>255</v>
      </c>
      <c r="BJ74" s="45" t="s">
        <v>255</v>
      </c>
      <c r="BK74" s="45" t="s">
        <v>255</v>
      </c>
      <c r="BL74" s="45" t="s">
        <v>255</v>
      </c>
      <c r="BM74" s="45" t="s">
        <v>255</v>
      </c>
      <c r="BN74" s="45" t="s">
        <v>255</v>
      </c>
      <c r="BO74" s="45" t="s">
        <v>255</v>
      </c>
      <c r="BP74" s="46">
        <v>703358.29500000004</v>
      </c>
      <c r="BQ74" s="45">
        <v>0</v>
      </c>
      <c r="BR74" s="143">
        <v>-5705</v>
      </c>
      <c r="BS74" s="45" t="s">
        <v>255</v>
      </c>
      <c r="BT74" s="45" t="s">
        <v>255</v>
      </c>
    </row>
    <row r="75" spans="1:72" s="237" customFormat="1">
      <c r="A75" s="238" t="s">
        <v>20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6"/>
      <c r="BQ75" s="239">
        <v>37769</v>
      </c>
      <c r="BR75" s="143"/>
      <c r="BS75" s="45"/>
      <c r="BT75" s="45"/>
    </row>
    <row r="76" spans="1:72">
      <c r="A76" s="45" t="s">
        <v>275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6">
        <v>697653.29500000004</v>
      </c>
      <c r="BS76" s="45" t="s">
        <v>276</v>
      </c>
      <c r="BT76" s="45"/>
    </row>
    <row r="77" spans="1:72">
      <c r="A77" s="45" t="s">
        <v>277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</row>
    <row r="78" spans="1:72">
      <c r="A78" s="45" t="s">
        <v>278</v>
      </c>
      <c r="B78" s="45" t="s">
        <v>279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</row>
    <row r="80" spans="1:72">
      <c r="BP80" t="e">
        <f>sp</f>
        <v>#NAME?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80"/>
  <sheetViews>
    <sheetView topLeftCell="B1" workbookViewId="0">
      <pane xSplit="1" ySplit="10" topLeftCell="BK68" activePane="bottomRight" state="frozen"/>
      <selection activeCell="B1" sqref="B1"/>
      <selection pane="topRight" activeCell="C1" sqref="C1"/>
      <selection pane="bottomLeft" activeCell="B11" sqref="B11"/>
      <selection pane="bottomRight" activeCell="BP78" sqref="BP78"/>
    </sheetView>
  </sheetViews>
  <sheetFormatPr baseColWidth="10" defaultColWidth="11.42578125" defaultRowHeight="15"/>
  <cols>
    <col min="69" max="69" width="11.42578125" style="23"/>
  </cols>
  <sheetData>
    <row r="1" spans="1:75">
      <c r="A1" s="24" t="e">
        <v>#VALUE!</v>
      </c>
      <c r="B1" t="s">
        <v>176</v>
      </c>
    </row>
    <row r="2" spans="1:75">
      <c r="A2" t="s">
        <v>280</v>
      </c>
    </row>
    <row r="3" spans="1:75">
      <c r="A3" t="s">
        <v>178</v>
      </c>
      <c r="C3" t="s">
        <v>21</v>
      </c>
    </row>
    <row r="4" spans="1:75">
      <c r="A4" t="s">
        <v>281</v>
      </c>
      <c r="C4" t="s">
        <v>20</v>
      </c>
    </row>
    <row r="5" spans="1:75">
      <c r="A5" t="s">
        <v>180</v>
      </c>
      <c r="C5" t="s">
        <v>181</v>
      </c>
    </row>
    <row r="6" spans="1:75">
      <c r="A6" t="s">
        <v>179</v>
      </c>
      <c r="C6">
        <v>2017</v>
      </c>
    </row>
    <row r="7" spans="1:75">
      <c r="A7" t="s">
        <v>182</v>
      </c>
      <c r="C7" t="s">
        <v>183</v>
      </c>
    </row>
    <row r="8" spans="1:75" ht="120">
      <c r="A8" t="s">
        <v>184</v>
      </c>
      <c r="C8" t="s">
        <v>282</v>
      </c>
      <c r="D8" t="s">
        <v>283</v>
      </c>
      <c r="E8" t="s">
        <v>284</v>
      </c>
      <c r="F8" t="s">
        <v>285</v>
      </c>
      <c r="G8" t="s">
        <v>286</v>
      </c>
      <c r="H8" t="s">
        <v>287</v>
      </c>
      <c r="I8" t="s">
        <v>288</v>
      </c>
      <c r="J8" t="s">
        <v>289</v>
      </c>
      <c r="K8" t="s">
        <v>290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296</v>
      </c>
      <c r="R8" t="s">
        <v>297</v>
      </c>
      <c r="S8" t="s">
        <v>298</v>
      </c>
      <c r="T8" t="s">
        <v>299</v>
      </c>
      <c r="U8" t="s">
        <v>300</v>
      </c>
      <c r="V8" t="s">
        <v>301</v>
      </c>
      <c r="W8" t="s">
        <v>302</v>
      </c>
      <c r="X8" t="s">
        <v>303</v>
      </c>
      <c r="Y8" t="s">
        <v>304</v>
      </c>
      <c r="Z8" t="s">
        <v>305</v>
      </c>
      <c r="AA8" t="s">
        <v>306</v>
      </c>
      <c r="AB8" t="s">
        <v>307</v>
      </c>
      <c r="AC8" t="s">
        <v>308</v>
      </c>
      <c r="AD8" t="s">
        <v>309</v>
      </c>
      <c r="AE8" t="s">
        <v>310</v>
      </c>
      <c r="AF8" t="s">
        <v>311</v>
      </c>
      <c r="AG8" t="s">
        <v>312</v>
      </c>
      <c r="AH8" t="s">
        <v>313</v>
      </c>
      <c r="AI8" t="s">
        <v>314</v>
      </c>
      <c r="AJ8" t="s">
        <v>315</v>
      </c>
      <c r="AK8" t="s">
        <v>316</v>
      </c>
      <c r="AL8" t="s">
        <v>317</v>
      </c>
      <c r="AM8" t="s">
        <v>318</v>
      </c>
      <c r="AN8" t="s">
        <v>319</v>
      </c>
      <c r="AO8" t="s">
        <v>320</v>
      </c>
      <c r="AP8" t="s">
        <v>321</v>
      </c>
      <c r="AQ8" t="s">
        <v>322</v>
      </c>
      <c r="AR8" t="s">
        <v>323</v>
      </c>
      <c r="AS8" t="s">
        <v>324</v>
      </c>
      <c r="AT8" t="s">
        <v>325</v>
      </c>
      <c r="AU8" t="s">
        <v>326</v>
      </c>
      <c r="AV8" t="s">
        <v>327</v>
      </c>
      <c r="AW8" t="s">
        <v>328</v>
      </c>
      <c r="AX8" t="s">
        <v>329</v>
      </c>
      <c r="AY8" t="s">
        <v>330</v>
      </c>
      <c r="AZ8" t="s">
        <v>331</v>
      </c>
      <c r="BA8" t="s">
        <v>332</v>
      </c>
      <c r="BB8" t="s">
        <v>333</v>
      </c>
      <c r="BC8" t="s">
        <v>334</v>
      </c>
      <c r="BD8" t="s">
        <v>335</v>
      </c>
      <c r="BE8" t="s">
        <v>336</v>
      </c>
      <c r="BF8" t="s">
        <v>337</v>
      </c>
      <c r="BG8" t="s">
        <v>338</v>
      </c>
      <c r="BH8" t="s">
        <v>339</v>
      </c>
      <c r="BI8" t="s">
        <v>340</v>
      </c>
      <c r="BJ8" t="s">
        <v>341</v>
      </c>
      <c r="BK8" t="s">
        <v>342</v>
      </c>
      <c r="BL8" t="s">
        <v>343</v>
      </c>
      <c r="BM8" t="s">
        <v>344</v>
      </c>
      <c r="BN8" t="s">
        <v>344</v>
      </c>
      <c r="BO8" t="s">
        <v>345</v>
      </c>
      <c r="BP8" s="242" t="s">
        <v>522</v>
      </c>
      <c r="BQ8" s="23" t="s">
        <v>346</v>
      </c>
      <c r="BR8" t="s">
        <v>347</v>
      </c>
      <c r="BS8" t="s">
        <v>348</v>
      </c>
      <c r="BT8" t="s">
        <v>349</v>
      </c>
      <c r="BU8" t="s">
        <v>350</v>
      </c>
      <c r="BV8" t="s">
        <v>351</v>
      </c>
      <c r="BW8" t="s">
        <v>352</v>
      </c>
    </row>
    <row r="9" spans="1:75">
      <c r="BQ9" s="23" t="s">
        <v>353</v>
      </c>
    </row>
    <row r="10" spans="1:75">
      <c r="A10" t="s">
        <v>253</v>
      </c>
      <c r="B10" t="s">
        <v>254</v>
      </c>
    </row>
    <row r="11" spans="1:75">
      <c r="A11" t="s">
        <v>103</v>
      </c>
      <c r="C11">
        <v>14290</v>
      </c>
      <c r="D11">
        <v>172</v>
      </c>
      <c r="E11">
        <v>0</v>
      </c>
      <c r="F11">
        <v>0</v>
      </c>
      <c r="G11">
        <v>36946</v>
      </c>
      <c r="H11">
        <v>235</v>
      </c>
      <c r="I11">
        <v>0</v>
      </c>
      <c r="J11">
        <v>0</v>
      </c>
      <c r="K11">
        <v>0</v>
      </c>
      <c r="L11">
        <v>0</v>
      </c>
      <c r="M11">
        <v>69</v>
      </c>
      <c r="N11">
        <v>0</v>
      </c>
      <c r="O11">
        <v>242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12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1362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19</v>
      </c>
      <c r="BE11">
        <v>0</v>
      </c>
      <c r="BF11">
        <v>20</v>
      </c>
      <c r="BG11">
        <v>1</v>
      </c>
      <c r="BH11">
        <v>7</v>
      </c>
      <c r="BI11">
        <v>19</v>
      </c>
      <c r="BJ11">
        <v>9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31326</v>
      </c>
      <c r="BQ11" s="23" t="s">
        <v>255</v>
      </c>
      <c r="BR11">
        <v>0</v>
      </c>
      <c r="BS11">
        <v>0</v>
      </c>
      <c r="BT11">
        <v>1126</v>
      </c>
      <c r="BU11">
        <v>2343</v>
      </c>
      <c r="BV11">
        <v>0</v>
      </c>
      <c r="BW11">
        <v>13600</v>
      </c>
    </row>
    <row r="12" spans="1:75">
      <c r="A12" t="s">
        <v>104</v>
      </c>
      <c r="C12">
        <v>0</v>
      </c>
      <c r="D12">
        <v>2510</v>
      </c>
      <c r="E12">
        <v>0</v>
      </c>
      <c r="F12">
        <v>0</v>
      </c>
      <c r="G12">
        <v>2</v>
      </c>
      <c r="H12">
        <v>0</v>
      </c>
      <c r="I12">
        <v>2027</v>
      </c>
      <c r="J12">
        <v>51</v>
      </c>
      <c r="K12">
        <v>15</v>
      </c>
      <c r="L12">
        <v>0</v>
      </c>
      <c r="M12">
        <v>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163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2</v>
      </c>
      <c r="AM12">
        <v>0</v>
      </c>
      <c r="AN12">
        <v>4</v>
      </c>
      <c r="AO12">
        <v>0</v>
      </c>
      <c r="AP12">
        <v>0</v>
      </c>
      <c r="AQ12">
        <v>2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2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128</v>
      </c>
      <c r="BF12">
        <v>11</v>
      </c>
      <c r="BG12">
        <v>0</v>
      </c>
      <c r="BH12">
        <v>1</v>
      </c>
      <c r="BI12">
        <v>7</v>
      </c>
      <c r="BJ12">
        <v>6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1900</v>
      </c>
      <c r="BQ12" s="23" t="s">
        <v>255</v>
      </c>
      <c r="BR12">
        <v>0</v>
      </c>
      <c r="BS12">
        <v>0</v>
      </c>
      <c r="BT12">
        <v>0</v>
      </c>
      <c r="BU12">
        <v>1438</v>
      </c>
      <c r="BV12">
        <v>0</v>
      </c>
      <c r="BW12">
        <v>438</v>
      </c>
    </row>
    <row r="13" spans="1:75">
      <c r="A13" t="s">
        <v>256</v>
      </c>
      <c r="C13">
        <v>0</v>
      </c>
      <c r="D13">
        <v>6</v>
      </c>
      <c r="E13">
        <v>95</v>
      </c>
      <c r="F13">
        <v>0</v>
      </c>
      <c r="G13">
        <v>1751</v>
      </c>
      <c r="H13">
        <v>11</v>
      </c>
      <c r="I13">
        <v>0</v>
      </c>
      <c r="J13">
        <v>0</v>
      </c>
      <c r="K13">
        <v>0</v>
      </c>
      <c r="L13">
        <v>0</v>
      </c>
      <c r="M13">
        <v>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28</v>
      </c>
      <c r="AA13">
        <v>0</v>
      </c>
      <c r="AB13">
        <v>5</v>
      </c>
      <c r="AC13">
        <v>140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1028</v>
      </c>
      <c r="AM13">
        <v>0</v>
      </c>
      <c r="AN13">
        <v>7</v>
      </c>
      <c r="AO13">
        <v>1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2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10</v>
      </c>
      <c r="BK13">
        <v>23</v>
      </c>
      <c r="BL13">
        <v>0</v>
      </c>
      <c r="BM13">
        <v>0</v>
      </c>
      <c r="BN13">
        <v>0</v>
      </c>
      <c r="BO13">
        <v>0</v>
      </c>
      <c r="BP13">
        <v>2459</v>
      </c>
      <c r="BQ13" s="23" t="s">
        <v>255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615</v>
      </c>
    </row>
    <row r="14" spans="1:75">
      <c r="A14" t="s">
        <v>106</v>
      </c>
      <c r="C14">
        <v>269</v>
      </c>
      <c r="D14">
        <v>1</v>
      </c>
      <c r="E14">
        <v>56</v>
      </c>
      <c r="F14">
        <v>118</v>
      </c>
      <c r="G14">
        <v>680</v>
      </c>
      <c r="H14">
        <v>29</v>
      </c>
      <c r="I14">
        <v>5</v>
      </c>
      <c r="J14">
        <v>92</v>
      </c>
      <c r="K14">
        <v>22</v>
      </c>
      <c r="L14">
        <v>20721</v>
      </c>
      <c r="M14">
        <v>1873</v>
      </c>
      <c r="N14">
        <v>27</v>
      </c>
      <c r="O14">
        <v>42</v>
      </c>
      <c r="P14">
        <v>1016</v>
      </c>
      <c r="Q14">
        <v>2526</v>
      </c>
      <c r="R14">
        <v>123</v>
      </c>
      <c r="S14">
        <v>19</v>
      </c>
      <c r="T14">
        <v>19</v>
      </c>
      <c r="U14">
        <v>23</v>
      </c>
      <c r="V14">
        <v>30</v>
      </c>
      <c r="W14">
        <v>41</v>
      </c>
      <c r="X14">
        <v>17</v>
      </c>
      <c r="Y14">
        <v>49</v>
      </c>
      <c r="Z14">
        <v>10642</v>
      </c>
      <c r="AA14">
        <v>16</v>
      </c>
      <c r="AB14">
        <v>16</v>
      </c>
      <c r="AC14">
        <v>1471</v>
      </c>
      <c r="AD14">
        <v>17</v>
      </c>
      <c r="AE14">
        <v>16</v>
      </c>
      <c r="AF14">
        <v>27</v>
      </c>
      <c r="AG14">
        <v>2</v>
      </c>
      <c r="AH14">
        <v>1</v>
      </c>
      <c r="AI14">
        <v>4</v>
      </c>
      <c r="AJ14">
        <v>4</v>
      </c>
      <c r="AK14">
        <v>3</v>
      </c>
      <c r="AL14">
        <v>137</v>
      </c>
      <c r="AM14">
        <v>2</v>
      </c>
      <c r="AN14">
        <v>1</v>
      </c>
      <c r="AO14">
        <v>11</v>
      </c>
      <c r="AP14">
        <v>5</v>
      </c>
      <c r="AQ14">
        <v>13</v>
      </c>
      <c r="AR14">
        <v>0</v>
      </c>
      <c r="AS14">
        <v>0</v>
      </c>
      <c r="AT14">
        <v>0</v>
      </c>
      <c r="AU14">
        <v>1</v>
      </c>
      <c r="AV14">
        <v>13</v>
      </c>
      <c r="AW14">
        <v>4</v>
      </c>
      <c r="AX14">
        <v>30</v>
      </c>
      <c r="AY14">
        <v>3</v>
      </c>
      <c r="AZ14">
        <v>2</v>
      </c>
      <c r="BA14">
        <v>8</v>
      </c>
      <c r="BB14">
        <v>2</v>
      </c>
      <c r="BC14">
        <v>0</v>
      </c>
      <c r="BD14">
        <v>52</v>
      </c>
      <c r="BE14">
        <v>157</v>
      </c>
      <c r="BF14">
        <v>19</v>
      </c>
      <c r="BG14">
        <v>30</v>
      </c>
      <c r="BH14">
        <v>5</v>
      </c>
      <c r="BI14">
        <v>0</v>
      </c>
      <c r="BJ14">
        <v>9</v>
      </c>
      <c r="BK14">
        <v>17</v>
      </c>
      <c r="BL14">
        <v>5</v>
      </c>
      <c r="BM14">
        <v>2</v>
      </c>
      <c r="BN14">
        <v>0</v>
      </c>
      <c r="BO14">
        <v>0</v>
      </c>
      <c r="BP14">
        <v>21</v>
      </c>
      <c r="BQ14" s="23" t="s">
        <v>255</v>
      </c>
      <c r="BR14">
        <v>0</v>
      </c>
      <c r="BS14">
        <v>0</v>
      </c>
      <c r="BT14">
        <v>0</v>
      </c>
      <c r="BU14">
        <v>496</v>
      </c>
      <c r="BV14">
        <v>0</v>
      </c>
      <c r="BW14">
        <v>3161</v>
      </c>
    </row>
    <row r="15" spans="1:75">
      <c r="A15" t="s">
        <v>257</v>
      </c>
      <c r="C15">
        <v>7752</v>
      </c>
      <c r="D15">
        <v>1</v>
      </c>
      <c r="E15">
        <v>108</v>
      </c>
      <c r="F15">
        <v>38</v>
      </c>
      <c r="G15">
        <v>35305</v>
      </c>
      <c r="H15">
        <v>338</v>
      </c>
      <c r="I15">
        <v>38</v>
      </c>
      <c r="J15">
        <v>146</v>
      </c>
      <c r="K15">
        <v>11</v>
      </c>
      <c r="L15">
        <v>82</v>
      </c>
      <c r="M15">
        <v>2532</v>
      </c>
      <c r="N15">
        <v>430</v>
      </c>
      <c r="O15">
        <v>97</v>
      </c>
      <c r="P15">
        <v>56</v>
      </c>
      <c r="Q15">
        <v>102</v>
      </c>
      <c r="R15">
        <v>110</v>
      </c>
      <c r="S15">
        <v>59</v>
      </c>
      <c r="T15">
        <v>50</v>
      </c>
      <c r="U15">
        <v>85</v>
      </c>
      <c r="V15">
        <v>142</v>
      </c>
      <c r="W15">
        <v>31</v>
      </c>
      <c r="X15">
        <v>95</v>
      </c>
      <c r="Y15">
        <v>137</v>
      </c>
      <c r="Z15">
        <v>70</v>
      </c>
      <c r="AA15">
        <v>21</v>
      </c>
      <c r="AB15">
        <v>153</v>
      </c>
      <c r="AC15">
        <v>547</v>
      </c>
      <c r="AD15">
        <v>248</v>
      </c>
      <c r="AE15">
        <v>1820</v>
      </c>
      <c r="AF15">
        <v>1170</v>
      </c>
      <c r="AG15">
        <v>101</v>
      </c>
      <c r="AH15">
        <v>130</v>
      </c>
      <c r="AI15">
        <v>331</v>
      </c>
      <c r="AJ15">
        <v>191</v>
      </c>
      <c r="AK15">
        <v>60</v>
      </c>
      <c r="AL15">
        <v>30217</v>
      </c>
      <c r="AM15">
        <v>75</v>
      </c>
      <c r="AN15">
        <v>522</v>
      </c>
      <c r="AO15">
        <v>329</v>
      </c>
      <c r="AP15">
        <v>330</v>
      </c>
      <c r="AQ15">
        <v>49</v>
      </c>
      <c r="AR15">
        <v>35</v>
      </c>
      <c r="AS15">
        <v>27</v>
      </c>
      <c r="AT15">
        <v>0</v>
      </c>
      <c r="AU15">
        <v>180</v>
      </c>
      <c r="AV15">
        <v>961</v>
      </c>
      <c r="AW15">
        <v>320</v>
      </c>
      <c r="AX15">
        <v>885</v>
      </c>
      <c r="AY15">
        <v>326</v>
      </c>
      <c r="AZ15">
        <v>156</v>
      </c>
      <c r="BA15">
        <v>475</v>
      </c>
      <c r="BB15">
        <v>135</v>
      </c>
      <c r="BC15">
        <v>4</v>
      </c>
      <c r="BD15">
        <v>833</v>
      </c>
      <c r="BE15">
        <v>823</v>
      </c>
      <c r="BF15">
        <v>3928</v>
      </c>
      <c r="BG15">
        <v>3343</v>
      </c>
      <c r="BH15">
        <v>877</v>
      </c>
      <c r="BI15">
        <v>167</v>
      </c>
      <c r="BJ15">
        <v>1838</v>
      </c>
      <c r="BK15">
        <v>237</v>
      </c>
      <c r="BL15">
        <v>33</v>
      </c>
      <c r="BM15">
        <v>84</v>
      </c>
      <c r="BN15">
        <v>0</v>
      </c>
      <c r="BO15">
        <v>0</v>
      </c>
      <c r="BP15">
        <v>179239</v>
      </c>
      <c r="BQ15" s="23" t="s">
        <v>255</v>
      </c>
      <c r="BR15">
        <v>0</v>
      </c>
      <c r="BS15">
        <v>352</v>
      </c>
      <c r="BT15">
        <v>0</v>
      </c>
      <c r="BU15">
        <v>2276</v>
      </c>
      <c r="BV15">
        <v>0</v>
      </c>
      <c r="BW15">
        <v>48294</v>
      </c>
    </row>
    <row r="16" spans="1:75">
      <c r="A16" t="s">
        <v>258</v>
      </c>
      <c r="C16">
        <v>202</v>
      </c>
      <c r="D16">
        <v>3</v>
      </c>
      <c r="E16">
        <v>11</v>
      </c>
      <c r="F16">
        <v>5</v>
      </c>
      <c r="G16">
        <v>678</v>
      </c>
      <c r="H16">
        <v>5812</v>
      </c>
      <c r="I16">
        <v>124</v>
      </c>
      <c r="J16">
        <v>980</v>
      </c>
      <c r="K16">
        <v>36</v>
      </c>
      <c r="L16">
        <v>58</v>
      </c>
      <c r="M16">
        <v>297</v>
      </c>
      <c r="N16">
        <v>120</v>
      </c>
      <c r="O16">
        <v>270</v>
      </c>
      <c r="P16">
        <v>59</v>
      </c>
      <c r="Q16">
        <v>77</v>
      </c>
      <c r="R16">
        <v>124</v>
      </c>
      <c r="S16">
        <v>178</v>
      </c>
      <c r="T16">
        <v>100</v>
      </c>
      <c r="U16">
        <v>235</v>
      </c>
      <c r="V16">
        <v>944</v>
      </c>
      <c r="W16">
        <v>343</v>
      </c>
      <c r="X16">
        <v>495</v>
      </c>
      <c r="Y16">
        <v>403</v>
      </c>
      <c r="Z16">
        <v>44</v>
      </c>
      <c r="AA16">
        <v>12</v>
      </c>
      <c r="AB16">
        <v>106</v>
      </c>
      <c r="AC16">
        <v>1016</v>
      </c>
      <c r="AD16">
        <v>464</v>
      </c>
      <c r="AE16">
        <v>1650</v>
      </c>
      <c r="AF16">
        <v>927</v>
      </c>
      <c r="AG16">
        <v>39</v>
      </c>
      <c r="AH16">
        <v>127</v>
      </c>
      <c r="AI16">
        <v>42</v>
      </c>
      <c r="AJ16">
        <v>107</v>
      </c>
      <c r="AK16">
        <v>38</v>
      </c>
      <c r="AL16">
        <v>533</v>
      </c>
      <c r="AM16">
        <v>51</v>
      </c>
      <c r="AN16">
        <v>1073</v>
      </c>
      <c r="AO16">
        <v>226</v>
      </c>
      <c r="AP16">
        <v>28</v>
      </c>
      <c r="AQ16">
        <v>42</v>
      </c>
      <c r="AR16">
        <v>25</v>
      </c>
      <c r="AS16">
        <v>27</v>
      </c>
      <c r="AT16">
        <v>94</v>
      </c>
      <c r="AU16">
        <v>44</v>
      </c>
      <c r="AV16">
        <v>162</v>
      </c>
      <c r="AW16">
        <v>7</v>
      </c>
      <c r="AX16">
        <v>60</v>
      </c>
      <c r="AY16">
        <v>0</v>
      </c>
      <c r="AZ16">
        <v>204</v>
      </c>
      <c r="BA16">
        <v>133</v>
      </c>
      <c r="BB16">
        <v>45</v>
      </c>
      <c r="BC16">
        <v>13</v>
      </c>
      <c r="BD16">
        <v>241</v>
      </c>
      <c r="BE16">
        <v>470</v>
      </c>
      <c r="BF16">
        <v>302</v>
      </c>
      <c r="BG16">
        <v>971</v>
      </c>
      <c r="BH16">
        <v>189</v>
      </c>
      <c r="BI16">
        <v>287</v>
      </c>
      <c r="BJ16">
        <v>196</v>
      </c>
      <c r="BK16">
        <v>12</v>
      </c>
      <c r="BL16">
        <v>182</v>
      </c>
      <c r="BM16">
        <v>0</v>
      </c>
      <c r="BN16">
        <v>0</v>
      </c>
      <c r="BO16">
        <v>0</v>
      </c>
      <c r="BP16">
        <v>52422</v>
      </c>
      <c r="BQ16" s="23" t="s">
        <v>255</v>
      </c>
      <c r="BR16">
        <v>0</v>
      </c>
      <c r="BS16">
        <v>57</v>
      </c>
      <c r="BT16">
        <v>0</v>
      </c>
      <c r="BU16">
        <v>517</v>
      </c>
      <c r="BV16">
        <v>0</v>
      </c>
      <c r="BW16">
        <v>24117</v>
      </c>
    </row>
    <row r="17" spans="1:75">
      <c r="A17" t="s">
        <v>259</v>
      </c>
      <c r="C17">
        <v>703</v>
      </c>
      <c r="D17">
        <v>0</v>
      </c>
      <c r="E17">
        <v>45</v>
      </c>
      <c r="F17">
        <v>41</v>
      </c>
      <c r="G17">
        <v>458</v>
      </c>
      <c r="H17">
        <v>15</v>
      </c>
      <c r="I17">
        <v>2328</v>
      </c>
      <c r="J17">
        <v>259</v>
      </c>
      <c r="K17">
        <v>66</v>
      </c>
      <c r="L17">
        <v>2</v>
      </c>
      <c r="M17">
        <v>77</v>
      </c>
      <c r="N17">
        <v>67</v>
      </c>
      <c r="O17">
        <v>96</v>
      </c>
      <c r="P17">
        <v>355</v>
      </c>
      <c r="Q17">
        <v>98</v>
      </c>
      <c r="R17">
        <v>148</v>
      </c>
      <c r="S17">
        <v>64</v>
      </c>
      <c r="T17">
        <v>44</v>
      </c>
      <c r="U17">
        <v>111</v>
      </c>
      <c r="V17">
        <v>616</v>
      </c>
      <c r="W17">
        <v>212</v>
      </c>
      <c r="X17">
        <v>1043</v>
      </c>
      <c r="Y17">
        <v>81</v>
      </c>
      <c r="Z17">
        <v>4</v>
      </c>
      <c r="AA17">
        <v>5</v>
      </c>
      <c r="AB17">
        <v>117</v>
      </c>
      <c r="AC17">
        <v>5457</v>
      </c>
      <c r="AD17">
        <v>59</v>
      </c>
      <c r="AE17">
        <v>277</v>
      </c>
      <c r="AF17">
        <v>113</v>
      </c>
      <c r="AG17">
        <v>5</v>
      </c>
      <c r="AH17">
        <v>22</v>
      </c>
      <c r="AI17">
        <v>6</v>
      </c>
      <c r="AJ17">
        <v>115</v>
      </c>
      <c r="AK17">
        <v>2</v>
      </c>
      <c r="AL17">
        <v>84</v>
      </c>
      <c r="AM17">
        <v>98</v>
      </c>
      <c r="AN17">
        <v>249</v>
      </c>
      <c r="AO17">
        <v>140</v>
      </c>
      <c r="AP17">
        <v>20</v>
      </c>
      <c r="AQ17">
        <v>9</v>
      </c>
      <c r="AR17">
        <v>0</v>
      </c>
      <c r="AS17">
        <v>0</v>
      </c>
      <c r="AT17">
        <v>181</v>
      </c>
      <c r="AU17">
        <v>94</v>
      </c>
      <c r="AV17">
        <v>25</v>
      </c>
      <c r="AW17">
        <v>3</v>
      </c>
      <c r="AX17">
        <v>12</v>
      </c>
      <c r="AY17">
        <v>3</v>
      </c>
      <c r="AZ17">
        <v>8</v>
      </c>
      <c r="BA17">
        <v>21</v>
      </c>
      <c r="BB17">
        <v>6</v>
      </c>
      <c r="BC17">
        <v>0</v>
      </c>
      <c r="BD17">
        <v>188</v>
      </c>
      <c r="BE17">
        <v>10</v>
      </c>
      <c r="BF17">
        <v>52</v>
      </c>
      <c r="BG17">
        <v>2</v>
      </c>
      <c r="BH17">
        <v>45</v>
      </c>
      <c r="BI17">
        <v>108</v>
      </c>
      <c r="BJ17">
        <v>62</v>
      </c>
      <c r="BK17">
        <v>52</v>
      </c>
      <c r="BL17">
        <v>74</v>
      </c>
      <c r="BM17">
        <v>2</v>
      </c>
      <c r="BN17">
        <v>0</v>
      </c>
      <c r="BO17">
        <v>0</v>
      </c>
      <c r="BP17">
        <v>1710</v>
      </c>
      <c r="BQ17" s="23" t="s">
        <v>255</v>
      </c>
      <c r="BR17">
        <v>0</v>
      </c>
      <c r="BS17">
        <v>0</v>
      </c>
      <c r="BT17">
        <v>0</v>
      </c>
      <c r="BU17">
        <v>-93</v>
      </c>
      <c r="BV17">
        <v>0</v>
      </c>
      <c r="BW17">
        <v>2281</v>
      </c>
    </row>
    <row r="18" spans="1:75">
      <c r="A18" t="s">
        <v>110</v>
      </c>
      <c r="C18">
        <v>195</v>
      </c>
      <c r="D18">
        <v>2</v>
      </c>
      <c r="E18">
        <v>7</v>
      </c>
      <c r="F18">
        <v>23</v>
      </c>
      <c r="G18">
        <v>1750</v>
      </c>
      <c r="H18">
        <v>188</v>
      </c>
      <c r="I18">
        <v>58</v>
      </c>
      <c r="J18">
        <v>3203</v>
      </c>
      <c r="K18">
        <v>1440</v>
      </c>
      <c r="L18">
        <v>29</v>
      </c>
      <c r="M18">
        <v>649</v>
      </c>
      <c r="N18">
        <v>473</v>
      </c>
      <c r="O18">
        <v>296</v>
      </c>
      <c r="P18">
        <v>209</v>
      </c>
      <c r="Q18">
        <v>19</v>
      </c>
      <c r="R18">
        <v>73</v>
      </c>
      <c r="S18">
        <v>127</v>
      </c>
      <c r="T18">
        <v>114</v>
      </c>
      <c r="U18">
        <v>99</v>
      </c>
      <c r="V18">
        <v>95</v>
      </c>
      <c r="W18">
        <v>65</v>
      </c>
      <c r="X18">
        <v>166</v>
      </c>
      <c r="Y18">
        <v>97</v>
      </c>
      <c r="Z18">
        <v>33</v>
      </c>
      <c r="AA18">
        <v>19</v>
      </c>
      <c r="AB18">
        <v>256</v>
      </c>
      <c r="AC18">
        <v>431</v>
      </c>
      <c r="AD18">
        <v>78</v>
      </c>
      <c r="AE18">
        <v>348</v>
      </c>
      <c r="AF18">
        <v>890</v>
      </c>
      <c r="AG18">
        <v>34</v>
      </c>
      <c r="AH18">
        <v>41</v>
      </c>
      <c r="AI18">
        <v>2</v>
      </c>
      <c r="AJ18">
        <v>126</v>
      </c>
      <c r="AK18">
        <v>7</v>
      </c>
      <c r="AL18">
        <v>153</v>
      </c>
      <c r="AM18">
        <v>1987</v>
      </c>
      <c r="AN18">
        <v>1102</v>
      </c>
      <c r="AO18">
        <v>80</v>
      </c>
      <c r="AP18">
        <v>101</v>
      </c>
      <c r="AQ18">
        <v>272</v>
      </c>
      <c r="AR18">
        <v>138</v>
      </c>
      <c r="AS18">
        <v>471</v>
      </c>
      <c r="AT18">
        <v>72</v>
      </c>
      <c r="AU18">
        <v>170</v>
      </c>
      <c r="AV18">
        <v>879</v>
      </c>
      <c r="AW18">
        <v>195</v>
      </c>
      <c r="AX18">
        <v>142</v>
      </c>
      <c r="AY18">
        <v>49</v>
      </c>
      <c r="AZ18">
        <v>70</v>
      </c>
      <c r="BA18">
        <v>213</v>
      </c>
      <c r="BB18">
        <v>12</v>
      </c>
      <c r="BC18">
        <v>80</v>
      </c>
      <c r="BD18">
        <v>357</v>
      </c>
      <c r="BE18">
        <v>764</v>
      </c>
      <c r="BF18">
        <v>274</v>
      </c>
      <c r="BG18">
        <v>32</v>
      </c>
      <c r="BH18">
        <v>139</v>
      </c>
      <c r="BI18">
        <v>74</v>
      </c>
      <c r="BJ18">
        <v>82</v>
      </c>
      <c r="BK18">
        <v>7</v>
      </c>
      <c r="BL18">
        <v>24</v>
      </c>
      <c r="BM18">
        <v>20</v>
      </c>
      <c r="BN18">
        <v>0</v>
      </c>
      <c r="BO18">
        <v>0</v>
      </c>
      <c r="BP18">
        <v>5137</v>
      </c>
      <c r="BQ18" s="23" t="s">
        <v>255</v>
      </c>
      <c r="BR18">
        <v>0</v>
      </c>
      <c r="BS18">
        <v>0</v>
      </c>
      <c r="BT18">
        <v>0</v>
      </c>
      <c r="BU18">
        <v>-175</v>
      </c>
      <c r="BV18">
        <v>0</v>
      </c>
      <c r="BW18">
        <v>6467</v>
      </c>
    </row>
    <row r="19" spans="1:75">
      <c r="A19" t="s">
        <v>111</v>
      </c>
      <c r="C19">
        <v>0</v>
      </c>
      <c r="D19">
        <v>1</v>
      </c>
      <c r="E19">
        <v>6</v>
      </c>
      <c r="F19">
        <v>5</v>
      </c>
      <c r="G19">
        <v>104</v>
      </c>
      <c r="H19">
        <v>17</v>
      </c>
      <c r="I19">
        <v>10</v>
      </c>
      <c r="J19">
        <v>84</v>
      </c>
      <c r="K19">
        <v>288</v>
      </c>
      <c r="L19">
        <v>5</v>
      </c>
      <c r="M19">
        <v>68</v>
      </c>
      <c r="N19">
        <v>33</v>
      </c>
      <c r="O19">
        <v>38</v>
      </c>
      <c r="P19">
        <v>23</v>
      </c>
      <c r="Q19">
        <v>9</v>
      </c>
      <c r="R19">
        <v>17</v>
      </c>
      <c r="S19">
        <v>21</v>
      </c>
      <c r="T19">
        <v>12</v>
      </c>
      <c r="U19">
        <v>18</v>
      </c>
      <c r="V19">
        <v>24</v>
      </c>
      <c r="W19">
        <v>16</v>
      </c>
      <c r="X19">
        <v>15</v>
      </c>
      <c r="Y19">
        <v>17</v>
      </c>
      <c r="Z19">
        <v>9</v>
      </c>
      <c r="AA19">
        <v>7</v>
      </c>
      <c r="AB19">
        <v>32</v>
      </c>
      <c r="AC19">
        <v>61</v>
      </c>
      <c r="AD19">
        <v>66</v>
      </c>
      <c r="AE19">
        <v>522</v>
      </c>
      <c r="AF19">
        <v>619</v>
      </c>
      <c r="AG19">
        <v>11</v>
      </c>
      <c r="AH19">
        <v>7</v>
      </c>
      <c r="AI19">
        <v>7</v>
      </c>
      <c r="AJ19">
        <v>82</v>
      </c>
      <c r="AK19">
        <v>6</v>
      </c>
      <c r="AL19">
        <v>48</v>
      </c>
      <c r="AM19">
        <v>1232</v>
      </c>
      <c r="AN19">
        <v>994</v>
      </c>
      <c r="AO19">
        <v>316</v>
      </c>
      <c r="AP19">
        <v>218</v>
      </c>
      <c r="AQ19">
        <v>297</v>
      </c>
      <c r="AR19">
        <v>204</v>
      </c>
      <c r="AS19">
        <v>656</v>
      </c>
      <c r="AT19">
        <v>0</v>
      </c>
      <c r="AU19">
        <v>108</v>
      </c>
      <c r="AV19">
        <v>1204</v>
      </c>
      <c r="AW19">
        <v>420</v>
      </c>
      <c r="AX19">
        <v>494</v>
      </c>
      <c r="AY19">
        <v>23</v>
      </c>
      <c r="AZ19">
        <v>81</v>
      </c>
      <c r="BA19">
        <v>219</v>
      </c>
      <c r="BB19">
        <v>27</v>
      </c>
      <c r="BC19">
        <v>21</v>
      </c>
      <c r="BD19">
        <v>521</v>
      </c>
      <c r="BE19">
        <v>659</v>
      </c>
      <c r="BF19">
        <v>533</v>
      </c>
      <c r="BG19">
        <v>197</v>
      </c>
      <c r="BH19">
        <v>185</v>
      </c>
      <c r="BI19">
        <v>284</v>
      </c>
      <c r="BJ19">
        <v>304</v>
      </c>
      <c r="BK19">
        <v>274</v>
      </c>
      <c r="BL19">
        <v>6</v>
      </c>
      <c r="BM19">
        <v>56</v>
      </c>
      <c r="BN19">
        <v>0</v>
      </c>
      <c r="BO19">
        <v>0</v>
      </c>
      <c r="BP19">
        <v>0</v>
      </c>
      <c r="BQ19" s="23" t="s">
        <v>255</v>
      </c>
      <c r="BR19">
        <v>0</v>
      </c>
      <c r="BS19">
        <v>0</v>
      </c>
      <c r="BT19">
        <v>0</v>
      </c>
      <c r="BU19">
        <v>-80</v>
      </c>
      <c r="BV19">
        <v>0</v>
      </c>
      <c r="BW19">
        <v>87</v>
      </c>
    </row>
    <row r="20" spans="1:75">
      <c r="A20" t="s">
        <v>112</v>
      </c>
      <c r="C20">
        <v>2802</v>
      </c>
      <c r="D20">
        <v>69</v>
      </c>
      <c r="E20">
        <v>122</v>
      </c>
      <c r="F20">
        <v>144</v>
      </c>
      <c r="G20">
        <v>877</v>
      </c>
      <c r="H20">
        <v>77</v>
      </c>
      <c r="I20">
        <v>59</v>
      </c>
      <c r="J20">
        <v>128</v>
      </c>
      <c r="K20">
        <v>50</v>
      </c>
      <c r="L20">
        <v>1878</v>
      </c>
      <c r="M20">
        <v>6140</v>
      </c>
      <c r="N20">
        <v>68</v>
      </c>
      <c r="O20">
        <v>86</v>
      </c>
      <c r="P20">
        <v>373</v>
      </c>
      <c r="Q20">
        <v>297</v>
      </c>
      <c r="R20">
        <v>141</v>
      </c>
      <c r="S20">
        <v>68</v>
      </c>
      <c r="T20">
        <v>56</v>
      </c>
      <c r="U20">
        <v>138</v>
      </c>
      <c r="V20">
        <v>226</v>
      </c>
      <c r="W20">
        <v>35</v>
      </c>
      <c r="X20">
        <v>59</v>
      </c>
      <c r="Y20">
        <v>171</v>
      </c>
      <c r="Z20">
        <v>740</v>
      </c>
      <c r="AA20">
        <v>67</v>
      </c>
      <c r="AB20">
        <v>454</v>
      </c>
      <c r="AC20">
        <v>2389</v>
      </c>
      <c r="AD20">
        <v>325</v>
      </c>
      <c r="AE20">
        <v>3759</v>
      </c>
      <c r="AF20">
        <v>1173</v>
      </c>
      <c r="AG20">
        <v>7113</v>
      </c>
      <c r="AH20">
        <v>1867</v>
      </c>
      <c r="AI20">
        <v>4521</v>
      </c>
      <c r="AJ20">
        <v>896</v>
      </c>
      <c r="AK20">
        <v>97</v>
      </c>
      <c r="AL20">
        <v>207</v>
      </c>
      <c r="AM20">
        <v>62</v>
      </c>
      <c r="AN20">
        <v>309</v>
      </c>
      <c r="AO20">
        <v>366</v>
      </c>
      <c r="AP20">
        <v>387</v>
      </c>
      <c r="AQ20">
        <v>331</v>
      </c>
      <c r="AR20">
        <v>159</v>
      </c>
      <c r="AS20">
        <v>66</v>
      </c>
      <c r="AT20">
        <v>0</v>
      </c>
      <c r="AU20">
        <v>148</v>
      </c>
      <c r="AV20">
        <v>844</v>
      </c>
      <c r="AW20">
        <v>236</v>
      </c>
      <c r="AX20">
        <v>241</v>
      </c>
      <c r="AY20">
        <v>242</v>
      </c>
      <c r="AZ20">
        <v>157</v>
      </c>
      <c r="BA20">
        <v>645</v>
      </c>
      <c r="BB20">
        <v>54</v>
      </c>
      <c r="BC20">
        <v>114</v>
      </c>
      <c r="BD20">
        <v>490</v>
      </c>
      <c r="BE20">
        <v>1648</v>
      </c>
      <c r="BF20">
        <v>389</v>
      </c>
      <c r="BG20">
        <v>290</v>
      </c>
      <c r="BH20">
        <v>174</v>
      </c>
      <c r="BI20">
        <v>289</v>
      </c>
      <c r="BJ20">
        <v>318</v>
      </c>
      <c r="BK20">
        <v>207</v>
      </c>
      <c r="BL20">
        <v>26</v>
      </c>
      <c r="BM20">
        <v>77</v>
      </c>
      <c r="BN20">
        <v>0</v>
      </c>
      <c r="BO20">
        <v>0</v>
      </c>
      <c r="BP20">
        <v>44388</v>
      </c>
      <c r="BQ20" s="23" t="s">
        <v>255</v>
      </c>
      <c r="BR20">
        <v>0</v>
      </c>
      <c r="BS20">
        <v>0</v>
      </c>
      <c r="BT20">
        <v>0</v>
      </c>
      <c r="BU20">
        <v>-167</v>
      </c>
      <c r="BV20">
        <v>0</v>
      </c>
      <c r="BW20">
        <v>11742</v>
      </c>
    </row>
    <row r="21" spans="1:75">
      <c r="A21" t="s">
        <v>113</v>
      </c>
      <c r="C21">
        <v>6679</v>
      </c>
      <c r="D21">
        <v>31</v>
      </c>
      <c r="E21">
        <v>333</v>
      </c>
      <c r="F21">
        <v>138</v>
      </c>
      <c r="G21">
        <v>1804</v>
      </c>
      <c r="H21">
        <v>892</v>
      </c>
      <c r="I21">
        <v>159</v>
      </c>
      <c r="J21">
        <v>965</v>
      </c>
      <c r="K21">
        <v>782</v>
      </c>
      <c r="L21">
        <v>865</v>
      </c>
      <c r="M21">
        <v>15830</v>
      </c>
      <c r="N21">
        <v>2532</v>
      </c>
      <c r="O21">
        <v>9594</v>
      </c>
      <c r="P21">
        <v>463</v>
      </c>
      <c r="Q21">
        <v>608</v>
      </c>
      <c r="R21">
        <v>1514</v>
      </c>
      <c r="S21">
        <v>236</v>
      </c>
      <c r="T21">
        <v>744</v>
      </c>
      <c r="U21">
        <v>664</v>
      </c>
      <c r="V21">
        <v>1454</v>
      </c>
      <c r="W21">
        <v>591</v>
      </c>
      <c r="X21">
        <v>710</v>
      </c>
      <c r="Y21">
        <v>788</v>
      </c>
      <c r="Z21">
        <v>4525</v>
      </c>
      <c r="AA21">
        <v>88</v>
      </c>
      <c r="AB21">
        <v>153</v>
      </c>
      <c r="AC21">
        <v>3587</v>
      </c>
      <c r="AD21">
        <v>309</v>
      </c>
      <c r="AE21">
        <v>981</v>
      </c>
      <c r="AF21">
        <v>634</v>
      </c>
      <c r="AG21">
        <v>68</v>
      </c>
      <c r="AH21">
        <v>78</v>
      </c>
      <c r="AI21">
        <v>27</v>
      </c>
      <c r="AJ21">
        <v>81</v>
      </c>
      <c r="AK21">
        <v>23</v>
      </c>
      <c r="AL21">
        <v>311</v>
      </c>
      <c r="AM21">
        <v>302</v>
      </c>
      <c r="AN21">
        <v>479</v>
      </c>
      <c r="AO21">
        <v>133</v>
      </c>
      <c r="AP21">
        <v>221</v>
      </c>
      <c r="AQ21">
        <v>8</v>
      </c>
      <c r="AR21">
        <v>18</v>
      </c>
      <c r="AS21">
        <v>27</v>
      </c>
      <c r="AT21">
        <v>720</v>
      </c>
      <c r="AU21">
        <v>399</v>
      </c>
      <c r="AV21">
        <v>203</v>
      </c>
      <c r="AW21">
        <v>184</v>
      </c>
      <c r="AX21">
        <v>555</v>
      </c>
      <c r="AY21">
        <v>62</v>
      </c>
      <c r="AZ21">
        <v>193</v>
      </c>
      <c r="BA21">
        <v>234</v>
      </c>
      <c r="BB21">
        <v>60</v>
      </c>
      <c r="BC21">
        <v>2</v>
      </c>
      <c r="BD21">
        <v>355</v>
      </c>
      <c r="BE21">
        <v>446</v>
      </c>
      <c r="BF21">
        <v>285</v>
      </c>
      <c r="BG21">
        <v>978</v>
      </c>
      <c r="BH21">
        <v>67</v>
      </c>
      <c r="BI21">
        <v>222</v>
      </c>
      <c r="BJ21">
        <v>172</v>
      </c>
      <c r="BK21">
        <v>162</v>
      </c>
      <c r="BL21">
        <v>74</v>
      </c>
      <c r="BM21">
        <v>9</v>
      </c>
      <c r="BN21">
        <v>0</v>
      </c>
      <c r="BO21">
        <v>0</v>
      </c>
      <c r="BP21">
        <v>23493</v>
      </c>
      <c r="BQ21" s="23" t="s">
        <v>255</v>
      </c>
      <c r="BR21">
        <v>0</v>
      </c>
      <c r="BS21">
        <v>350</v>
      </c>
      <c r="BT21">
        <v>0</v>
      </c>
      <c r="BU21">
        <v>-18</v>
      </c>
      <c r="BV21">
        <v>0</v>
      </c>
      <c r="BW21">
        <v>60039</v>
      </c>
    </row>
    <row r="22" spans="1:75">
      <c r="A22" t="s">
        <v>114</v>
      </c>
      <c r="C22">
        <v>1102</v>
      </c>
      <c r="D22">
        <v>0</v>
      </c>
      <c r="E22">
        <v>62</v>
      </c>
      <c r="F22">
        <v>0</v>
      </c>
      <c r="G22">
        <v>145</v>
      </c>
      <c r="H22">
        <v>4</v>
      </c>
      <c r="I22">
        <v>1</v>
      </c>
      <c r="J22">
        <v>0</v>
      </c>
      <c r="K22">
        <v>0</v>
      </c>
      <c r="L22">
        <v>3</v>
      </c>
      <c r="M22">
        <v>353</v>
      </c>
      <c r="N22">
        <v>4269</v>
      </c>
      <c r="O22">
        <v>8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2</v>
      </c>
      <c r="X22">
        <v>40</v>
      </c>
      <c r="Y22">
        <v>1</v>
      </c>
      <c r="Z22">
        <v>2</v>
      </c>
      <c r="AA22">
        <v>0</v>
      </c>
      <c r="AB22">
        <v>3</v>
      </c>
      <c r="AC22">
        <v>5</v>
      </c>
      <c r="AD22">
        <v>1</v>
      </c>
      <c r="AE22">
        <v>19</v>
      </c>
      <c r="AF22">
        <v>4</v>
      </c>
      <c r="AG22">
        <v>2</v>
      </c>
      <c r="AH22">
        <v>1</v>
      </c>
      <c r="AI22">
        <v>1</v>
      </c>
      <c r="AJ22">
        <v>11</v>
      </c>
      <c r="AK22">
        <v>1</v>
      </c>
      <c r="AL22">
        <v>3</v>
      </c>
      <c r="AM22">
        <v>1</v>
      </c>
      <c r="AN22">
        <v>0</v>
      </c>
      <c r="AO22">
        <v>1</v>
      </c>
      <c r="AP22">
        <v>9</v>
      </c>
      <c r="AQ22">
        <v>10</v>
      </c>
      <c r="AR22">
        <v>11</v>
      </c>
      <c r="AS22">
        <v>0</v>
      </c>
      <c r="AT22">
        <v>0</v>
      </c>
      <c r="AU22">
        <v>1</v>
      </c>
      <c r="AV22">
        <v>28</v>
      </c>
      <c r="AW22">
        <v>4</v>
      </c>
      <c r="AX22">
        <v>54</v>
      </c>
      <c r="AY22">
        <v>5</v>
      </c>
      <c r="AZ22">
        <v>379</v>
      </c>
      <c r="BA22">
        <v>33</v>
      </c>
      <c r="BB22">
        <v>4</v>
      </c>
      <c r="BC22">
        <v>0</v>
      </c>
      <c r="BD22">
        <v>55</v>
      </c>
      <c r="BE22">
        <v>189</v>
      </c>
      <c r="BF22">
        <v>16</v>
      </c>
      <c r="BG22">
        <v>6250</v>
      </c>
      <c r="BH22">
        <v>229</v>
      </c>
      <c r="BI22">
        <v>5</v>
      </c>
      <c r="BJ22">
        <v>3</v>
      </c>
      <c r="BK22">
        <v>14</v>
      </c>
      <c r="BL22">
        <v>1</v>
      </c>
      <c r="BM22">
        <v>0</v>
      </c>
      <c r="BN22">
        <v>0</v>
      </c>
      <c r="BO22">
        <v>0</v>
      </c>
      <c r="BP22">
        <v>13522</v>
      </c>
      <c r="BQ22" s="23" t="s">
        <v>255</v>
      </c>
      <c r="BR22">
        <v>0</v>
      </c>
      <c r="BS22">
        <v>26673</v>
      </c>
      <c r="BT22">
        <v>0</v>
      </c>
      <c r="BU22">
        <v>1003</v>
      </c>
      <c r="BV22">
        <v>0</v>
      </c>
      <c r="BW22">
        <v>30976</v>
      </c>
    </row>
    <row r="23" spans="1:75">
      <c r="A23" t="s">
        <v>115</v>
      </c>
      <c r="C23">
        <v>456</v>
      </c>
      <c r="D23">
        <v>9</v>
      </c>
      <c r="E23">
        <v>26</v>
      </c>
      <c r="F23">
        <v>53</v>
      </c>
      <c r="G23">
        <v>2909</v>
      </c>
      <c r="H23">
        <v>354</v>
      </c>
      <c r="I23">
        <v>75</v>
      </c>
      <c r="J23">
        <v>331</v>
      </c>
      <c r="K23">
        <v>148</v>
      </c>
      <c r="L23">
        <v>812</v>
      </c>
      <c r="M23">
        <v>1541</v>
      </c>
      <c r="N23">
        <v>335</v>
      </c>
      <c r="O23">
        <v>2480</v>
      </c>
      <c r="P23">
        <v>232</v>
      </c>
      <c r="Q23">
        <v>233</v>
      </c>
      <c r="R23">
        <v>826</v>
      </c>
      <c r="S23">
        <v>908</v>
      </c>
      <c r="T23">
        <v>1173</v>
      </c>
      <c r="U23">
        <v>1354</v>
      </c>
      <c r="V23">
        <v>4139</v>
      </c>
      <c r="W23">
        <v>989</v>
      </c>
      <c r="X23">
        <v>350</v>
      </c>
      <c r="Y23">
        <v>1941</v>
      </c>
      <c r="Z23">
        <v>428</v>
      </c>
      <c r="AA23">
        <v>12</v>
      </c>
      <c r="AB23">
        <v>181</v>
      </c>
      <c r="AC23">
        <v>5776</v>
      </c>
      <c r="AD23">
        <v>541</v>
      </c>
      <c r="AE23">
        <v>1607</v>
      </c>
      <c r="AF23">
        <v>2242</v>
      </c>
      <c r="AG23">
        <v>434</v>
      </c>
      <c r="AH23">
        <v>107</v>
      </c>
      <c r="AI23">
        <v>93</v>
      </c>
      <c r="AJ23">
        <v>76</v>
      </c>
      <c r="AK23">
        <v>157</v>
      </c>
      <c r="AL23">
        <v>67</v>
      </c>
      <c r="AM23">
        <v>320</v>
      </c>
      <c r="AN23">
        <v>189</v>
      </c>
      <c r="AO23">
        <v>505</v>
      </c>
      <c r="AP23">
        <v>151</v>
      </c>
      <c r="AQ23">
        <v>18</v>
      </c>
      <c r="AR23">
        <v>35</v>
      </c>
      <c r="AS23">
        <v>93</v>
      </c>
      <c r="AT23">
        <v>71</v>
      </c>
      <c r="AU23">
        <v>43</v>
      </c>
      <c r="AV23">
        <v>349</v>
      </c>
      <c r="AW23">
        <v>285</v>
      </c>
      <c r="AX23">
        <v>114</v>
      </c>
      <c r="AY23">
        <v>105</v>
      </c>
      <c r="AZ23">
        <v>106</v>
      </c>
      <c r="BA23">
        <v>211</v>
      </c>
      <c r="BB23">
        <v>23</v>
      </c>
      <c r="BC23">
        <v>15</v>
      </c>
      <c r="BD23">
        <v>422</v>
      </c>
      <c r="BE23">
        <v>0</v>
      </c>
      <c r="BF23">
        <v>19</v>
      </c>
      <c r="BG23">
        <v>374</v>
      </c>
      <c r="BH23">
        <v>42</v>
      </c>
      <c r="BI23">
        <v>47</v>
      </c>
      <c r="BJ23">
        <v>38</v>
      </c>
      <c r="BK23">
        <v>8</v>
      </c>
      <c r="BL23">
        <v>161</v>
      </c>
      <c r="BM23">
        <v>44</v>
      </c>
      <c r="BN23">
        <v>0</v>
      </c>
      <c r="BO23">
        <v>0</v>
      </c>
      <c r="BP23">
        <v>7922</v>
      </c>
      <c r="BQ23" s="23" t="s">
        <v>255</v>
      </c>
      <c r="BR23">
        <v>0</v>
      </c>
      <c r="BS23">
        <v>0</v>
      </c>
      <c r="BT23">
        <v>0</v>
      </c>
      <c r="BU23">
        <v>1193</v>
      </c>
      <c r="BV23">
        <v>0</v>
      </c>
      <c r="BW23">
        <v>14460</v>
      </c>
    </row>
    <row r="24" spans="1:75">
      <c r="A24" t="s">
        <v>116</v>
      </c>
      <c r="C24">
        <v>343</v>
      </c>
      <c r="D24">
        <v>5</v>
      </c>
      <c r="E24">
        <v>31</v>
      </c>
      <c r="F24">
        <v>323</v>
      </c>
      <c r="G24">
        <v>921</v>
      </c>
      <c r="H24">
        <v>25</v>
      </c>
      <c r="I24">
        <v>68</v>
      </c>
      <c r="J24">
        <v>64</v>
      </c>
      <c r="K24">
        <v>16</v>
      </c>
      <c r="L24">
        <v>34</v>
      </c>
      <c r="M24">
        <v>519</v>
      </c>
      <c r="N24">
        <v>207</v>
      </c>
      <c r="O24">
        <v>163</v>
      </c>
      <c r="P24">
        <v>4154</v>
      </c>
      <c r="Q24">
        <v>260</v>
      </c>
      <c r="R24">
        <v>429</v>
      </c>
      <c r="S24">
        <v>382</v>
      </c>
      <c r="T24">
        <v>162</v>
      </c>
      <c r="U24">
        <v>355</v>
      </c>
      <c r="V24">
        <v>904</v>
      </c>
      <c r="W24">
        <v>193</v>
      </c>
      <c r="X24">
        <v>210</v>
      </c>
      <c r="Y24">
        <v>418</v>
      </c>
      <c r="Z24">
        <v>399</v>
      </c>
      <c r="AA24">
        <v>43</v>
      </c>
      <c r="AB24">
        <v>382</v>
      </c>
      <c r="AC24">
        <v>18662</v>
      </c>
      <c r="AD24">
        <v>199</v>
      </c>
      <c r="AE24">
        <v>490</v>
      </c>
      <c r="AF24">
        <v>485</v>
      </c>
      <c r="AG24">
        <v>158</v>
      </c>
      <c r="AH24">
        <v>13</v>
      </c>
      <c r="AI24">
        <v>3</v>
      </c>
      <c r="AJ24">
        <v>89</v>
      </c>
      <c r="AK24">
        <v>0</v>
      </c>
      <c r="AL24">
        <v>198</v>
      </c>
      <c r="AM24">
        <v>8</v>
      </c>
      <c r="AN24">
        <v>2</v>
      </c>
      <c r="AO24">
        <v>63</v>
      </c>
      <c r="AP24">
        <v>31</v>
      </c>
      <c r="AQ24">
        <v>0</v>
      </c>
      <c r="AR24">
        <v>0</v>
      </c>
      <c r="AS24">
        <v>0</v>
      </c>
      <c r="AT24">
        <v>75</v>
      </c>
      <c r="AU24">
        <v>159</v>
      </c>
      <c r="AV24">
        <v>148</v>
      </c>
      <c r="AW24">
        <v>106</v>
      </c>
      <c r="AX24">
        <v>423</v>
      </c>
      <c r="AY24">
        <v>20</v>
      </c>
      <c r="AZ24">
        <v>60</v>
      </c>
      <c r="BA24">
        <v>112</v>
      </c>
      <c r="BB24">
        <v>32</v>
      </c>
      <c r="BC24">
        <v>0</v>
      </c>
      <c r="BD24">
        <v>382</v>
      </c>
      <c r="BE24">
        <v>44</v>
      </c>
      <c r="BF24">
        <v>280</v>
      </c>
      <c r="BG24">
        <v>709</v>
      </c>
      <c r="BH24">
        <v>86</v>
      </c>
      <c r="BI24">
        <v>27</v>
      </c>
      <c r="BJ24">
        <v>67</v>
      </c>
      <c r="BK24">
        <v>11</v>
      </c>
      <c r="BL24">
        <v>98</v>
      </c>
      <c r="BM24">
        <v>8</v>
      </c>
      <c r="BN24">
        <v>0</v>
      </c>
      <c r="BO24">
        <v>0</v>
      </c>
      <c r="BP24">
        <v>3620</v>
      </c>
      <c r="BQ24" s="23" t="s">
        <v>255</v>
      </c>
      <c r="BR24">
        <v>0</v>
      </c>
      <c r="BS24">
        <v>0</v>
      </c>
      <c r="BT24">
        <v>0</v>
      </c>
      <c r="BU24">
        <v>190</v>
      </c>
      <c r="BV24">
        <v>0</v>
      </c>
      <c r="BW24">
        <v>5406</v>
      </c>
    </row>
    <row r="25" spans="1:75">
      <c r="A25" t="s">
        <v>117</v>
      </c>
      <c r="C25">
        <v>0</v>
      </c>
      <c r="D25">
        <v>16</v>
      </c>
      <c r="E25">
        <v>0</v>
      </c>
      <c r="F25">
        <v>23</v>
      </c>
      <c r="G25">
        <v>94</v>
      </c>
      <c r="H25">
        <v>12</v>
      </c>
      <c r="I25">
        <v>12</v>
      </c>
      <c r="J25">
        <v>23</v>
      </c>
      <c r="K25">
        <v>18</v>
      </c>
      <c r="L25">
        <v>176</v>
      </c>
      <c r="M25">
        <v>390</v>
      </c>
      <c r="N25">
        <v>197</v>
      </c>
      <c r="O25">
        <v>253</v>
      </c>
      <c r="P25">
        <v>636</v>
      </c>
      <c r="Q25">
        <v>8754</v>
      </c>
      <c r="R25">
        <v>7977</v>
      </c>
      <c r="S25">
        <v>827</v>
      </c>
      <c r="T25">
        <v>1769</v>
      </c>
      <c r="U25">
        <v>2696</v>
      </c>
      <c r="V25">
        <v>3453</v>
      </c>
      <c r="W25">
        <v>937</v>
      </c>
      <c r="X25">
        <v>235</v>
      </c>
      <c r="Y25">
        <v>3129</v>
      </c>
      <c r="Z25">
        <v>67</v>
      </c>
      <c r="AA25">
        <v>92</v>
      </c>
      <c r="AB25">
        <v>1344</v>
      </c>
      <c r="AC25">
        <v>5233</v>
      </c>
      <c r="AD25">
        <v>49</v>
      </c>
      <c r="AE25">
        <v>64</v>
      </c>
      <c r="AF25">
        <v>135</v>
      </c>
      <c r="AG25">
        <v>26</v>
      </c>
      <c r="AH25">
        <v>10</v>
      </c>
      <c r="AI25">
        <v>1</v>
      </c>
      <c r="AJ25">
        <v>51</v>
      </c>
      <c r="AK25">
        <v>9</v>
      </c>
      <c r="AL25">
        <v>0</v>
      </c>
      <c r="AM25">
        <v>74</v>
      </c>
      <c r="AN25">
        <v>31</v>
      </c>
      <c r="AO25">
        <v>10</v>
      </c>
      <c r="AP25">
        <v>17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22</v>
      </c>
      <c r="AW25">
        <v>1</v>
      </c>
      <c r="AX25">
        <v>186</v>
      </c>
      <c r="AY25">
        <v>0</v>
      </c>
      <c r="AZ25">
        <v>16</v>
      </c>
      <c r="BA25">
        <v>133</v>
      </c>
      <c r="BB25">
        <v>2</v>
      </c>
      <c r="BC25">
        <v>0</v>
      </c>
      <c r="BD25">
        <v>210</v>
      </c>
      <c r="BE25">
        <v>0</v>
      </c>
      <c r="BF25">
        <v>0</v>
      </c>
      <c r="BG25">
        <v>0</v>
      </c>
      <c r="BH25">
        <v>0</v>
      </c>
      <c r="BI25">
        <v>2</v>
      </c>
      <c r="BJ25">
        <v>1</v>
      </c>
      <c r="BK25">
        <v>0</v>
      </c>
      <c r="BL25">
        <v>201</v>
      </c>
      <c r="BM25">
        <v>32</v>
      </c>
      <c r="BN25">
        <v>0</v>
      </c>
      <c r="BO25">
        <v>0</v>
      </c>
      <c r="BP25">
        <v>102</v>
      </c>
      <c r="BQ25" s="23" t="s">
        <v>255</v>
      </c>
      <c r="BR25">
        <v>0</v>
      </c>
      <c r="BS25">
        <v>0</v>
      </c>
      <c r="BT25">
        <v>140</v>
      </c>
      <c r="BU25">
        <v>200</v>
      </c>
      <c r="BV25">
        <v>248</v>
      </c>
      <c r="BW25">
        <v>20665</v>
      </c>
    </row>
    <row r="26" spans="1:75">
      <c r="A26" t="s">
        <v>118</v>
      </c>
      <c r="C26">
        <v>639</v>
      </c>
      <c r="D26">
        <v>23</v>
      </c>
      <c r="E26">
        <v>32</v>
      </c>
      <c r="F26">
        <v>131</v>
      </c>
      <c r="G26">
        <v>1593</v>
      </c>
      <c r="H26">
        <v>212</v>
      </c>
      <c r="I26">
        <v>260</v>
      </c>
      <c r="J26">
        <v>397</v>
      </c>
      <c r="K26">
        <v>60</v>
      </c>
      <c r="L26">
        <v>562</v>
      </c>
      <c r="M26">
        <v>1142</v>
      </c>
      <c r="N26">
        <v>133</v>
      </c>
      <c r="O26">
        <v>351</v>
      </c>
      <c r="P26">
        <v>371</v>
      </c>
      <c r="Q26">
        <v>1420</v>
      </c>
      <c r="R26">
        <v>9333</v>
      </c>
      <c r="S26">
        <v>1194</v>
      </c>
      <c r="T26">
        <v>1807</v>
      </c>
      <c r="U26">
        <v>3945</v>
      </c>
      <c r="V26">
        <v>5164</v>
      </c>
      <c r="W26">
        <v>1964</v>
      </c>
      <c r="X26">
        <v>377</v>
      </c>
      <c r="Y26">
        <v>4146</v>
      </c>
      <c r="Z26">
        <v>613</v>
      </c>
      <c r="AA26">
        <v>173</v>
      </c>
      <c r="AB26">
        <v>557</v>
      </c>
      <c r="AC26">
        <v>15289</v>
      </c>
      <c r="AD26">
        <v>360</v>
      </c>
      <c r="AE26">
        <v>89</v>
      </c>
      <c r="AF26">
        <v>402</v>
      </c>
      <c r="AG26">
        <v>202</v>
      </c>
      <c r="AH26">
        <v>28</v>
      </c>
      <c r="AI26">
        <v>48</v>
      </c>
      <c r="AJ26">
        <v>328</v>
      </c>
      <c r="AK26">
        <v>27</v>
      </c>
      <c r="AL26">
        <v>223</v>
      </c>
      <c r="AM26">
        <v>75</v>
      </c>
      <c r="AN26">
        <v>53</v>
      </c>
      <c r="AO26">
        <v>330</v>
      </c>
      <c r="AP26">
        <v>184</v>
      </c>
      <c r="AQ26">
        <v>8</v>
      </c>
      <c r="AR26">
        <v>0</v>
      </c>
      <c r="AS26">
        <v>0</v>
      </c>
      <c r="AT26">
        <v>188</v>
      </c>
      <c r="AU26">
        <v>256</v>
      </c>
      <c r="AV26">
        <v>226</v>
      </c>
      <c r="AW26">
        <v>181</v>
      </c>
      <c r="AX26">
        <v>77</v>
      </c>
      <c r="AY26">
        <v>47</v>
      </c>
      <c r="AZ26">
        <v>66</v>
      </c>
      <c r="BA26">
        <v>311</v>
      </c>
      <c r="BB26">
        <v>31</v>
      </c>
      <c r="BC26">
        <v>22</v>
      </c>
      <c r="BD26">
        <v>851</v>
      </c>
      <c r="BE26">
        <v>879</v>
      </c>
      <c r="BF26">
        <v>48</v>
      </c>
      <c r="BG26">
        <v>355</v>
      </c>
      <c r="BH26">
        <v>168</v>
      </c>
      <c r="BI26">
        <v>80</v>
      </c>
      <c r="BJ26">
        <v>48</v>
      </c>
      <c r="BK26">
        <v>12</v>
      </c>
      <c r="BL26">
        <v>220</v>
      </c>
      <c r="BM26">
        <v>29</v>
      </c>
      <c r="BN26">
        <v>0</v>
      </c>
      <c r="BO26">
        <v>0</v>
      </c>
      <c r="BP26">
        <v>4895</v>
      </c>
      <c r="BQ26" s="23" t="s">
        <v>255</v>
      </c>
      <c r="BR26">
        <v>0</v>
      </c>
      <c r="BS26">
        <v>0</v>
      </c>
      <c r="BT26">
        <v>5656</v>
      </c>
      <c r="BU26">
        <v>637</v>
      </c>
      <c r="BV26">
        <v>0</v>
      </c>
      <c r="BW26">
        <v>11386</v>
      </c>
    </row>
    <row r="27" spans="1:75">
      <c r="A27" t="s">
        <v>119</v>
      </c>
      <c r="C27">
        <v>0</v>
      </c>
      <c r="D27">
        <v>0</v>
      </c>
      <c r="E27">
        <v>0</v>
      </c>
      <c r="F27">
        <v>12</v>
      </c>
      <c r="G27">
        <v>84</v>
      </c>
      <c r="H27">
        <v>19</v>
      </c>
      <c r="I27">
        <v>21</v>
      </c>
      <c r="J27">
        <v>78</v>
      </c>
      <c r="K27">
        <v>16</v>
      </c>
      <c r="L27">
        <v>111</v>
      </c>
      <c r="M27">
        <v>139</v>
      </c>
      <c r="N27">
        <v>13</v>
      </c>
      <c r="O27">
        <v>93</v>
      </c>
      <c r="P27">
        <v>151</v>
      </c>
      <c r="Q27">
        <v>197</v>
      </c>
      <c r="R27">
        <v>475</v>
      </c>
      <c r="S27">
        <v>3659</v>
      </c>
      <c r="T27">
        <v>1927</v>
      </c>
      <c r="U27">
        <v>1402</v>
      </c>
      <c r="V27">
        <v>1878</v>
      </c>
      <c r="W27">
        <v>5441</v>
      </c>
      <c r="X27">
        <v>216</v>
      </c>
      <c r="Y27">
        <v>1415</v>
      </c>
      <c r="Z27">
        <v>407</v>
      </c>
      <c r="AA27">
        <v>27</v>
      </c>
      <c r="AB27">
        <v>69</v>
      </c>
      <c r="AC27">
        <v>2210</v>
      </c>
      <c r="AD27">
        <v>191</v>
      </c>
      <c r="AE27">
        <v>827</v>
      </c>
      <c r="AF27">
        <v>511</v>
      </c>
      <c r="AG27">
        <v>34</v>
      </c>
      <c r="AH27">
        <v>53</v>
      </c>
      <c r="AI27">
        <v>7</v>
      </c>
      <c r="AJ27">
        <v>299</v>
      </c>
      <c r="AK27">
        <v>203</v>
      </c>
      <c r="AL27">
        <v>91</v>
      </c>
      <c r="AM27">
        <v>148</v>
      </c>
      <c r="AN27">
        <v>53</v>
      </c>
      <c r="AO27">
        <v>1765</v>
      </c>
      <c r="AP27">
        <v>1417</v>
      </c>
      <c r="AQ27">
        <v>255</v>
      </c>
      <c r="AR27">
        <v>44</v>
      </c>
      <c r="AS27">
        <v>54</v>
      </c>
      <c r="AT27">
        <v>0</v>
      </c>
      <c r="AU27">
        <v>40</v>
      </c>
      <c r="AV27">
        <v>622</v>
      </c>
      <c r="AW27">
        <v>275</v>
      </c>
      <c r="AX27">
        <v>1335</v>
      </c>
      <c r="AY27">
        <v>35</v>
      </c>
      <c r="AZ27">
        <v>218</v>
      </c>
      <c r="BA27">
        <v>340</v>
      </c>
      <c r="BB27">
        <v>103</v>
      </c>
      <c r="BC27">
        <v>22</v>
      </c>
      <c r="BD27">
        <v>563</v>
      </c>
      <c r="BE27">
        <v>838</v>
      </c>
      <c r="BF27">
        <v>196</v>
      </c>
      <c r="BG27">
        <v>1886</v>
      </c>
      <c r="BH27">
        <v>213</v>
      </c>
      <c r="BI27">
        <v>300</v>
      </c>
      <c r="BJ27">
        <v>165</v>
      </c>
      <c r="BK27">
        <v>0</v>
      </c>
      <c r="BL27">
        <v>879</v>
      </c>
      <c r="BM27">
        <v>34</v>
      </c>
      <c r="BN27">
        <v>0</v>
      </c>
      <c r="BO27">
        <v>0</v>
      </c>
      <c r="BP27">
        <v>17909</v>
      </c>
      <c r="BQ27" s="23" t="s">
        <v>255</v>
      </c>
      <c r="BR27">
        <v>0</v>
      </c>
      <c r="BS27">
        <v>266</v>
      </c>
      <c r="BT27">
        <v>12819</v>
      </c>
      <c r="BU27">
        <v>1290</v>
      </c>
      <c r="BV27">
        <v>0</v>
      </c>
      <c r="BW27">
        <v>30839</v>
      </c>
    </row>
    <row r="28" spans="1:75">
      <c r="A28" t="s">
        <v>120</v>
      </c>
      <c r="C28">
        <v>53</v>
      </c>
      <c r="D28">
        <v>2</v>
      </c>
      <c r="E28">
        <v>3</v>
      </c>
      <c r="F28">
        <v>24</v>
      </c>
      <c r="G28">
        <v>239</v>
      </c>
      <c r="H28">
        <v>31</v>
      </c>
      <c r="I28">
        <v>44</v>
      </c>
      <c r="J28">
        <v>178</v>
      </c>
      <c r="K28">
        <v>21</v>
      </c>
      <c r="L28">
        <v>205</v>
      </c>
      <c r="M28">
        <v>312</v>
      </c>
      <c r="N28">
        <v>25</v>
      </c>
      <c r="O28">
        <v>106</v>
      </c>
      <c r="P28">
        <v>126</v>
      </c>
      <c r="Q28">
        <v>382</v>
      </c>
      <c r="R28">
        <v>965</v>
      </c>
      <c r="S28">
        <v>1195</v>
      </c>
      <c r="T28">
        <v>2296</v>
      </c>
      <c r="U28">
        <v>1451</v>
      </c>
      <c r="V28">
        <v>1853</v>
      </c>
      <c r="W28">
        <v>1037</v>
      </c>
      <c r="X28">
        <v>159</v>
      </c>
      <c r="Y28">
        <v>947</v>
      </c>
      <c r="Z28">
        <v>556</v>
      </c>
      <c r="AA28">
        <v>83</v>
      </c>
      <c r="AB28">
        <v>81</v>
      </c>
      <c r="AC28">
        <v>5556</v>
      </c>
      <c r="AD28">
        <v>239</v>
      </c>
      <c r="AE28">
        <v>1088</v>
      </c>
      <c r="AF28">
        <v>761</v>
      </c>
      <c r="AG28">
        <v>110</v>
      </c>
      <c r="AH28">
        <v>23</v>
      </c>
      <c r="AI28">
        <v>16</v>
      </c>
      <c r="AJ28">
        <v>460</v>
      </c>
      <c r="AK28">
        <v>177</v>
      </c>
      <c r="AL28">
        <v>152</v>
      </c>
      <c r="AM28">
        <v>85</v>
      </c>
      <c r="AN28">
        <v>42</v>
      </c>
      <c r="AO28">
        <v>1256</v>
      </c>
      <c r="AP28">
        <v>810</v>
      </c>
      <c r="AQ28">
        <v>23</v>
      </c>
      <c r="AR28">
        <v>20</v>
      </c>
      <c r="AS28">
        <v>40</v>
      </c>
      <c r="AT28">
        <v>254</v>
      </c>
      <c r="AU28">
        <v>363</v>
      </c>
      <c r="AV28">
        <v>851</v>
      </c>
      <c r="AW28">
        <v>402</v>
      </c>
      <c r="AX28">
        <v>447</v>
      </c>
      <c r="AY28">
        <v>35</v>
      </c>
      <c r="AZ28">
        <v>57</v>
      </c>
      <c r="BA28">
        <v>310</v>
      </c>
      <c r="BB28">
        <v>49</v>
      </c>
      <c r="BC28">
        <v>31</v>
      </c>
      <c r="BD28">
        <v>269</v>
      </c>
      <c r="BE28">
        <v>85</v>
      </c>
      <c r="BF28">
        <v>22</v>
      </c>
      <c r="BG28">
        <v>55</v>
      </c>
      <c r="BH28">
        <v>8</v>
      </c>
      <c r="BI28">
        <v>56</v>
      </c>
      <c r="BJ28">
        <v>59</v>
      </c>
      <c r="BK28">
        <v>3</v>
      </c>
      <c r="BL28">
        <v>242</v>
      </c>
      <c r="BM28">
        <v>76</v>
      </c>
      <c r="BN28">
        <v>0</v>
      </c>
      <c r="BO28">
        <v>0</v>
      </c>
      <c r="BP28">
        <v>12721</v>
      </c>
      <c r="BQ28" s="23" t="s">
        <v>255</v>
      </c>
      <c r="BR28">
        <v>0</v>
      </c>
      <c r="BS28">
        <v>0</v>
      </c>
      <c r="BT28">
        <v>3581</v>
      </c>
      <c r="BU28">
        <v>1077</v>
      </c>
      <c r="BV28">
        <v>0</v>
      </c>
      <c r="BW28">
        <v>20293</v>
      </c>
    </row>
    <row r="29" spans="1:75">
      <c r="A29" t="s">
        <v>121</v>
      </c>
      <c r="C29">
        <v>174</v>
      </c>
      <c r="D29">
        <v>105</v>
      </c>
      <c r="E29">
        <v>146</v>
      </c>
      <c r="F29">
        <v>479</v>
      </c>
      <c r="G29">
        <v>1157</v>
      </c>
      <c r="H29">
        <v>176</v>
      </c>
      <c r="I29">
        <v>156</v>
      </c>
      <c r="J29">
        <v>212</v>
      </c>
      <c r="K29">
        <v>42</v>
      </c>
      <c r="L29">
        <v>326</v>
      </c>
      <c r="M29">
        <v>539</v>
      </c>
      <c r="N29">
        <v>62</v>
      </c>
      <c r="O29">
        <v>501</v>
      </c>
      <c r="P29">
        <v>417</v>
      </c>
      <c r="Q29">
        <v>600</v>
      </c>
      <c r="R29">
        <v>1308</v>
      </c>
      <c r="S29">
        <v>853</v>
      </c>
      <c r="T29">
        <v>604</v>
      </c>
      <c r="U29">
        <v>4531</v>
      </c>
      <c r="V29">
        <v>6393</v>
      </c>
      <c r="W29">
        <v>3071</v>
      </c>
      <c r="X29">
        <v>241</v>
      </c>
      <c r="Y29">
        <v>5596</v>
      </c>
      <c r="Z29">
        <v>1101</v>
      </c>
      <c r="AA29">
        <v>339</v>
      </c>
      <c r="AB29">
        <v>563</v>
      </c>
      <c r="AC29">
        <v>7567</v>
      </c>
      <c r="AD29">
        <v>1092</v>
      </c>
      <c r="AE29">
        <v>943</v>
      </c>
      <c r="AF29">
        <v>651</v>
      </c>
      <c r="AG29">
        <v>295</v>
      </c>
      <c r="AH29">
        <v>93</v>
      </c>
      <c r="AI29">
        <v>60</v>
      </c>
      <c r="AJ29">
        <v>627</v>
      </c>
      <c r="AK29">
        <v>35</v>
      </c>
      <c r="AL29">
        <v>176</v>
      </c>
      <c r="AM29">
        <v>91</v>
      </c>
      <c r="AN29">
        <v>184</v>
      </c>
      <c r="AO29">
        <v>315</v>
      </c>
      <c r="AP29">
        <v>154</v>
      </c>
      <c r="AQ29">
        <v>48</v>
      </c>
      <c r="AR29">
        <v>3</v>
      </c>
      <c r="AS29">
        <v>0</v>
      </c>
      <c r="AT29">
        <v>0</v>
      </c>
      <c r="AU29">
        <v>46</v>
      </c>
      <c r="AV29">
        <v>354</v>
      </c>
      <c r="AW29">
        <v>368</v>
      </c>
      <c r="AX29">
        <v>208</v>
      </c>
      <c r="AY29">
        <v>25</v>
      </c>
      <c r="AZ29">
        <v>143</v>
      </c>
      <c r="BA29">
        <v>348</v>
      </c>
      <c r="BB29">
        <v>53</v>
      </c>
      <c r="BC29">
        <v>151</v>
      </c>
      <c r="BD29">
        <v>405</v>
      </c>
      <c r="BE29">
        <v>451</v>
      </c>
      <c r="BF29">
        <v>100</v>
      </c>
      <c r="BG29">
        <v>196</v>
      </c>
      <c r="BH29">
        <v>248</v>
      </c>
      <c r="BI29">
        <v>164</v>
      </c>
      <c r="BJ29">
        <v>109</v>
      </c>
      <c r="BK29">
        <v>127</v>
      </c>
      <c r="BL29">
        <v>185</v>
      </c>
      <c r="BM29">
        <v>145</v>
      </c>
      <c r="BN29">
        <v>0</v>
      </c>
      <c r="BO29">
        <v>0</v>
      </c>
      <c r="BP29">
        <v>1637</v>
      </c>
      <c r="BQ29" s="23" t="s">
        <v>255</v>
      </c>
      <c r="BR29">
        <v>0</v>
      </c>
      <c r="BS29">
        <v>0</v>
      </c>
      <c r="BT29">
        <v>23311</v>
      </c>
      <c r="BU29">
        <v>718</v>
      </c>
      <c r="BV29">
        <v>0</v>
      </c>
      <c r="BW29">
        <v>38479</v>
      </c>
    </row>
    <row r="30" spans="1:75">
      <c r="A30" t="s">
        <v>122</v>
      </c>
      <c r="C30">
        <v>243</v>
      </c>
      <c r="D30">
        <v>9</v>
      </c>
      <c r="E30">
        <v>0</v>
      </c>
      <c r="F30">
        <v>9</v>
      </c>
      <c r="G30">
        <v>369</v>
      </c>
      <c r="H30">
        <v>16</v>
      </c>
      <c r="I30">
        <v>14</v>
      </c>
      <c r="J30">
        <v>21</v>
      </c>
      <c r="K30">
        <v>5</v>
      </c>
      <c r="L30">
        <v>50</v>
      </c>
      <c r="M30">
        <v>76</v>
      </c>
      <c r="N30">
        <v>2</v>
      </c>
      <c r="O30">
        <v>13</v>
      </c>
      <c r="P30">
        <v>77</v>
      </c>
      <c r="Q30">
        <v>43</v>
      </c>
      <c r="R30">
        <v>92</v>
      </c>
      <c r="S30">
        <v>44</v>
      </c>
      <c r="T30">
        <v>35</v>
      </c>
      <c r="U30">
        <v>1383</v>
      </c>
      <c r="V30">
        <v>14881</v>
      </c>
      <c r="W30">
        <v>219</v>
      </c>
      <c r="X30">
        <v>15</v>
      </c>
      <c r="Y30">
        <v>494</v>
      </c>
      <c r="Z30">
        <v>84</v>
      </c>
      <c r="AA30">
        <v>23</v>
      </c>
      <c r="AB30">
        <v>335</v>
      </c>
      <c r="AC30">
        <v>234</v>
      </c>
      <c r="AD30">
        <v>5464</v>
      </c>
      <c r="AE30">
        <v>2025</v>
      </c>
      <c r="AF30">
        <v>1134</v>
      </c>
      <c r="AG30">
        <v>626</v>
      </c>
      <c r="AH30">
        <v>85</v>
      </c>
      <c r="AI30">
        <v>115</v>
      </c>
      <c r="AJ30">
        <v>849</v>
      </c>
      <c r="AK30">
        <v>41</v>
      </c>
      <c r="AL30">
        <v>38</v>
      </c>
      <c r="AM30">
        <v>18</v>
      </c>
      <c r="AN30">
        <v>155</v>
      </c>
      <c r="AO30">
        <v>144</v>
      </c>
      <c r="AP30">
        <v>80</v>
      </c>
      <c r="AQ30">
        <v>21</v>
      </c>
      <c r="AR30">
        <v>17</v>
      </c>
      <c r="AS30">
        <v>12</v>
      </c>
      <c r="AT30">
        <v>0</v>
      </c>
      <c r="AU30">
        <v>27</v>
      </c>
      <c r="AV30">
        <v>172</v>
      </c>
      <c r="AW30">
        <v>17</v>
      </c>
      <c r="AX30">
        <v>130</v>
      </c>
      <c r="AY30">
        <v>24</v>
      </c>
      <c r="AZ30">
        <v>33</v>
      </c>
      <c r="BA30">
        <v>203</v>
      </c>
      <c r="BB30">
        <v>25</v>
      </c>
      <c r="BC30">
        <v>61</v>
      </c>
      <c r="BD30">
        <v>303</v>
      </c>
      <c r="BE30">
        <v>346</v>
      </c>
      <c r="BF30">
        <v>47</v>
      </c>
      <c r="BG30">
        <v>150</v>
      </c>
      <c r="BH30">
        <v>154</v>
      </c>
      <c r="BI30">
        <v>70</v>
      </c>
      <c r="BJ30">
        <v>113</v>
      </c>
      <c r="BK30">
        <v>166</v>
      </c>
      <c r="BL30">
        <v>13</v>
      </c>
      <c r="BM30">
        <v>46</v>
      </c>
      <c r="BN30">
        <v>0</v>
      </c>
      <c r="BO30">
        <v>0</v>
      </c>
      <c r="BP30">
        <v>64746</v>
      </c>
      <c r="BQ30" s="23" t="s">
        <v>255</v>
      </c>
      <c r="BR30">
        <v>0</v>
      </c>
      <c r="BS30">
        <v>0</v>
      </c>
      <c r="BT30">
        <v>26414</v>
      </c>
      <c r="BU30">
        <v>1699</v>
      </c>
      <c r="BV30">
        <v>0</v>
      </c>
      <c r="BW30">
        <v>52056</v>
      </c>
    </row>
    <row r="31" spans="1:75">
      <c r="A31" t="s">
        <v>123</v>
      </c>
      <c r="C31">
        <v>0</v>
      </c>
      <c r="D31">
        <v>0</v>
      </c>
      <c r="E31">
        <v>0</v>
      </c>
      <c r="F31">
        <v>0</v>
      </c>
      <c r="G31">
        <v>12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2</v>
      </c>
      <c r="P31">
        <v>2</v>
      </c>
      <c r="Q31">
        <v>10</v>
      </c>
      <c r="R31">
        <v>15</v>
      </c>
      <c r="S31">
        <v>0</v>
      </c>
      <c r="T31">
        <v>0</v>
      </c>
      <c r="U31">
        <v>23</v>
      </c>
      <c r="V31">
        <v>332</v>
      </c>
      <c r="W31">
        <v>28054</v>
      </c>
      <c r="X31">
        <v>1</v>
      </c>
      <c r="Y31">
        <v>223</v>
      </c>
      <c r="Z31">
        <v>2</v>
      </c>
      <c r="AA31">
        <v>0</v>
      </c>
      <c r="AB31">
        <v>1</v>
      </c>
      <c r="AC31">
        <v>8</v>
      </c>
      <c r="AD31">
        <v>77</v>
      </c>
      <c r="AE31">
        <v>31</v>
      </c>
      <c r="AF31">
        <v>37</v>
      </c>
      <c r="AG31">
        <v>231</v>
      </c>
      <c r="AH31">
        <v>139</v>
      </c>
      <c r="AI31">
        <v>147</v>
      </c>
      <c r="AJ31">
        <v>93</v>
      </c>
      <c r="AK31">
        <v>2</v>
      </c>
      <c r="AL31">
        <v>2</v>
      </c>
      <c r="AM31">
        <v>0</v>
      </c>
      <c r="AN31">
        <v>2</v>
      </c>
      <c r="AO31">
        <v>6</v>
      </c>
      <c r="AP31">
        <v>3</v>
      </c>
      <c r="AQ31">
        <v>2</v>
      </c>
      <c r="AR31">
        <v>0</v>
      </c>
      <c r="AS31">
        <v>0</v>
      </c>
      <c r="AT31">
        <v>0</v>
      </c>
      <c r="AU31">
        <v>0</v>
      </c>
      <c r="AV31">
        <v>6</v>
      </c>
      <c r="AW31">
        <v>1</v>
      </c>
      <c r="AX31">
        <v>69</v>
      </c>
      <c r="AY31">
        <v>0</v>
      </c>
      <c r="AZ31">
        <v>1</v>
      </c>
      <c r="BA31">
        <v>21</v>
      </c>
      <c r="BB31">
        <v>0</v>
      </c>
      <c r="BC31">
        <v>2</v>
      </c>
      <c r="BD31">
        <v>10</v>
      </c>
      <c r="BE31">
        <v>3181</v>
      </c>
      <c r="BF31">
        <v>1</v>
      </c>
      <c r="BG31">
        <v>2</v>
      </c>
      <c r="BH31">
        <v>0</v>
      </c>
      <c r="BI31">
        <v>0</v>
      </c>
      <c r="BJ31">
        <v>0</v>
      </c>
      <c r="BK31">
        <v>0</v>
      </c>
      <c r="BL31">
        <v>1</v>
      </c>
      <c r="BM31">
        <v>10</v>
      </c>
      <c r="BN31">
        <v>0</v>
      </c>
      <c r="BO31">
        <v>0</v>
      </c>
      <c r="BP31">
        <v>5961</v>
      </c>
      <c r="BQ31" s="23" t="s">
        <v>255</v>
      </c>
      <c r="BR31">
        <v>0</v>
      </c>
      <c r="BS31">
        <v>141</v>
      </c>
      <c r="BT31">
        <v>11906</v>
      </c>
      <c r="BU31">
        <v>4879</v>
      </c>
      <c r="BV31">
        <v>0</v>
      </c>
      <c r="BW31">
        <v>71749</v>
      </c>
    </row>
    <row r="32" spans="1:75">
      <c r="A32" t="s">
        <v>260</v>
      </c>
      <c r="C32">
        <v>0</v>
      </c>
      <c r="D32">
        <v>0</v>
      </c>
      <c r="E32">
        <v>8</v>
      </c>
      <c r="F32">
        <v>0</v>
      </c>
      <c r="G32">
        <v>227</v>
      </c>
      <c r="H32">
        <v>18</v>
      </c>
      <c r="I32">
        <v>183</v>
      </c>
      <c r="J32">
        <v>54</v>
      </c>
      <c r="K32">
        <v>11</v>
      </c>
      <c r="L32">
        <v>21</v>
      </c>
      <c r="M32">
        <v>103</v>
      </c>
      <c r="N32">
        <v>81</v>
      </c>
      <c r="O32">
        <v>16</v>
      </c>
      <c r="P32">
        <v>58</v>
      </c>
      <c r="Q32">
        <v>11</v>
      </c>
      <c r="R32">
        <v>38</v>
      </c>
      <c r="S32">
        <v>259</v>
      </c>
      <c r="T32">
        <v>65</v>
      </c>
      <c r="U32">
        <v>172</v>
      </c>
      <c r="V32">
        <v>400</v>
      </c>
      <c r="W32">
        <v>211</v>
      </c>
      <c r="X32">
        <v>1778</v>
      </c>
      <c r="Y32">
        <v>776</v>
      </c>
      <c r="Z32">
        <v>18</v>
      </c>
      <c r="AA32">
        <v>6</v>
      </c>
      <c r="AB32">
        <v>26</v>
      </c>
      <c r="AC32">
        <v>598</v>
      </c>
      <c r="AD32">
        <v>139</v>
      </c>
      <c r="AE32">
        <v>560</v>
      </c>
      <c r="AF32">
        <v>606</v>
      </c>
      <c r="AG32">
        <v>5</v>
      </c>
      <c r="AH32">
        <v>3</v>
      </c>
      <c r="AI32">
        <v>0</v>
      </c>
      <c r="AJ32">
        <v>52</v>
      </c>
      <c r="AK32">
        <v>0</v>
      </c>
      <c r="AL32">
        <v>263</v>
      </c>
      <c r="AM32">
        <v>21</v>
      </c>
      <c r="AN32">
        <v>225</v>
      </c>
      <c r="AO32">
        <v>72</v>
      </c>
      <c r="AP32">
        <v>49</v>
      </c>
      <c r="AQ32">
        <v>91</v>
      </c>
      <c r="AR32">
        <v>29</v>
      </c>
      <c r="AS32">
        <v>27</v>
      </c>
      <c r="AT32">
        <v>0</v>
      </c>
      <c r="AU32">
        <v>19</v>
      </c>
      <c r="AV32">
        <v>173</v>
      </c>
      <c r="AW32">
        <v>71</v>
      </c>
      <c r="AX32">
        <v>116</v>
      </c>
      <c r="AY32">
        <v>28</v>
      </c>
      <c r="AZ32">
        <v>180</v>
      </c>
      <c r="BA32">
        <v>76</v>
      </c>
      <c r="BB32">
        <v>17</v>
      </c>
      <c r="BC32">
        <v>0</v>
      </c>
      <c r="BD32">
        <v>130</v>
      </c>
      <c r="BE32">
        <v>629</v>
      </c>
      <c r="BF32">
        <v>61</v>
      </c>
      <c r="BG32">
        <v>5141</v>
      </c>
      <c r="BH32">
        <v>601</v>
      </c>
      <c r="BI32">
        <v>391</v>
      </c>
      <c r="BJ32">
        <v>842</v>
      </c>
      <c r="BK32">
        <v>16</v>
      </c>
      <c r="BL32">
        <v>288</v>
      </c>
      <c r="BM32">
        <v>8</v>
      </c>
      <c r="BN32">
        <v>0</v>
      </c>
      <c r="BO32">
        <v>0</v>
      </c>
      <c r="BP32">
        <v>41487</v>
      </c>
      <c r="BQ32" s="23" t="s">
        <v>255</v>
      </c>
      <c r="BR32">
        <v>0</v>
      </c>
      <c r="BS32">
        <v>3819</v>
      </c>
      <c r="BT32">
        <v>5148</v>
      </c>
      <c r="BU32">
        <v>473</v>
      </c>
      <c r="BV32">
        <v>408</v>
      </c>
      <c r="BW32">
        <v>17168</v>
      </c>
    </row>
    <row r="33" spans="1:75">
      <c r="A33" t="s">
        <v>50</v>
      </c>
      <c r="C33">
        <v>3035</v>
      </c>
      <c r="D33">
        <v>14</v>
      </c>
      <c r="E33">
        <v>0</v>
      </c>
      <c r="F33">
        <v>115</v>
      </c>
      <c r="G33">
        <v>216</v>
      </c>
      <c r="H33">
        <v>12</v>
      </c>
      <c r="I33">
        <v>8</v>
      </c>
      <c r="J33">
        <v>25</v>
      </c>
      <c r="K33">
        <v>5</v>
      </c>
      <c r="L33">
        <v>66</v>
      </c>
      <c r="M33">
        <v>196</v>
      </c>
      <c r="N33">
        <v>17</v>
      </c>
      <c r="O33">
        <v>29</v>
      </c>
      <c r="P33">
        <v>52</v>
      </c>
      <c r="Q33">
        <v>131</v>
      </c>
      <c r="R33">
        <v>501</v>
      </c>
      <c r="S33">
        <v>278</v>
      </c>
      <c r="T33">
        <v>125</v>
      </c>
      <c r="U33">
        <v>626</v>
      </c>
      <c r="V33">
        <v>1910</v>
      </c>
      <c r="W33">
        <v>5217</v>
      </c>
      <c r="X33">
        <v>30</v>
      </c>
      <c r="Y33">
        <v>6730</v>
      </c>
      <c r="Z33">
        <v>74</v>
      </c>
      <c r="AA33">
        <v>18</v>
      </c>
      <c r="AB33">
        <v>77</v>
      </c>
      <c r="AC33">
        <v>2313</v>
      </c>
      <c r="AD33">
        <v>958</v>
      </c>
      <c r="AE33">
        <v>1060</v>
      </c>
      <c r="AF33">
        <v>455</v>
      </c>
      <c r="AG33">
        <v>148</v>
      </c>
      <c r="AH33">
        <v>35</v>
      </c>
      <c r="AI33">
        <v>365</v>
      </c>
      <c r="AJ33">
        <v>455</v>
      </c>
      <c r="AK33">
        <v>23</v>
      </c>
      <c r="AL33">
        <v>16</v>
      </c>
      <c r="AM33">
        <v>10</v>
      </c>
      <c r="AN33">
        <v>5</v>
      </c>
      <c r="AO33">
        <v>258</v>
      </c>
      <c r="AP33">
        <v>46</v>
      </c>
      <c r="AQ33">
        <v>74</v>
      </c>
      <c r="AR33">
        <v>22</v>
      </c>
      <c r="AS33">
        <v>13</v>
      </c>
      <c r="AT33">
        <v>0</v>
      </c>
      <c r="AU33">
        <v>7</v>
      </c>
      <c r="AV33">
        <v>77</v>
      </c>
      <c r="AW33">
        <v>16</v>
      </c>
      <c r="AX33">
        <v>364</v>
      </c>
      <c r="AY33">
        <v>13</v>
      </c>
      <c r="AZ33">
        <v>28</v>
      </c>
      <c r="BA33">
        <v>81</v>
      </c>
      <c r="BB33">
        <v>10</v>
      </c>
      <c r="BC33">
        <v>22</v>
      </c>
      <c r="BD33">
        <v>152</v>
      </c>
      <c r="BE33">
        <v>1506</v>
      </c>
      <c r="BF33">
        <v>22</v>
      </c>
      <c r="BG33">
        <v>702</v>
      </c>
      <c r="BH33">
        <v>35</v>
      </c>
      <c r="BI33">
        <v>47</v>
      </c>
      <c r="BJ33">
        <v>24</v>
      </c>
      <c r="BK33">
        <v>0</v>
      </c>
      <c r="BL33">
        <v>45</v>
      </c>
      <c r="BM33">
        <v>16</v>
      </c>
      <c r="BN33">
        <v>0</v>
      </c>
      <c r="BO33">
        <v>0</v>
      </c>
      <c r="BP33">
        <v>430</v>
      </c>
      <c r="BQ33" s="23" t="s">
        <v>255</v>
      </c>
      <c r="BR33">
        <v>0</v>
      </c>
      <c r="BS33">
        <v>0</v>
      </c>
      <c r="BT33">
        <v>25487</v>
      </c>
      <c r="BU33">
        <v>379</v>
      </c>
      <c r="BV33">
        <v>0</v>
      </c>
      <c r="BW33">
        <v>6349</v>
      </c>
    </row>
    <row r="34" spans="1:75">
      <c r="A34" t="s">
        <v>125</v>
      </c>
      <c r="C34">
        <v>1212</v>
      </c>
      <c r="D34">
        <v>18</v>
      </c>
      <c r="E34">
        <v>36</v>
      </c>
      <c r="F34">
        <v>103</v>
      </c>
      <c r="G34">
        <v>2554</v>
      </c>
      <c r="H34">
        <v>154</v>
      </c>
      <c r="I34">
        <v>184</v>
      </c>
      <c r="J34">
        <v>1093</v>
      </c>
      <c r="K34">
        <v>109</v>
      </c>
      <c r="L34">
        <v>598</v>
      </c>
      <c r="M34">
        <v>2695</v>
      </c>
      <c r="N34">
        <v>270</v>
      </c>
      <c r="O34">
        <v>279</v>
      </c>
      <c r="P34">
        <v>1099</v>
      </c>
      <c r="Q34">
        <v>2212</v>
      </c>
      <c r="R34">
        <v>563</v>
      </c>
      <c r="S34">
        <v>258</v>
      </c>
      <c r="T34">
        <v>175</v>
      </c>
      <c r="U34">
        <v>264</v>
      </c>
      <c r="V34">
        <v>606</v>
      </c>
      <c r="W34">
        <v>255</v>
      </c>
      <c r="X34">
        <v>56</v>
      </c>
      <c r="Y34">
        <v>110</v>
      </c>
      <c r="Z34">
        <v>49512</v>
      </c>
      <c r="AA34">
        <v>256</v>
      </c>
      <c r="AB34">
        <v>224</v>
      </c>
      <c r="AC34">
        <v>291</v>
      </c>
      <c r="AD34">
        <v>395</v>
      </c>
      <c r="AE34">
        <v>1476</v>
      </c>
      <c r="AF34">
        <v>1809</v>
      </c>
      <c r="AG34">
        <v>1379</v>
      </c>
      <c r="AH34">
        <v>0</v>
      </c>
      <c r="AI34">
        <v>18</v>
      </c>
      <c r="AJ34">
        <v>377</v>
      </c>
      <c r="AK34">
        <v>62</v>
      </c>
      <c r="AL34">
        <v>1142</v>
      </c>
      <c r="AM34">
        <v>114</v>
      </c>
      <c r="AN34">
        <v>1418</v>
      </c>
      <c r="AO34">
        <v>1012</v>
      </c>
      <c r="AP34">
        <v>239</v>
      </c>
      <c r="AQ34">
        <v>319</v>
      </c>
      <c r="AR34">
        <v>200</v>
      </c>
      <c r="AS34">
        <v>40</v>
      </c>
      <c r="AT34">
        <v>0</v>
      </c>
      <c r="AU34">
        <v>620</v>
      </c>
      <c r="AV34">
        <v>966</v>
      </c>
      <c r="AW34">
        <v>179</v>
      </c>
      <c r="AX34">
        <v>308</v>
      </c>
      <c r="AY34">
        <v>171</v>
      </c>
      <c r="AZ34">
        <v>78</v>
      </c>
      <c r="BA34">
        <v>109</v>
      </c>
      <c r="BB34">
        <v>30</v>
      </c>
      <c r="BC34">
        <v>5</v>
      </c>
      <c r="BD34">
        <v>238</v>
      </c>
      <c r="BE34">
        <v>1998</v>
      </c>
      <c r="BF34">
        <v>1299</v>
      </c>
      <c r="BG34">
        <v>937</v>
      </c>
      <c r="BH34">
        <v>618</v>
      </c>
      <c r="BI34">
        <v>498</v>
      </c>
      <c r="BJ34">
        <v>739</v>
      </c>
      <c r="BK34">
        <v>258</v>
      </c>
      <c r="BL34">
        <v>29</v>
      </c>
      <c r="BM34">
        <v>13</v>
      </c>
      <c r="BN34">
        <v>0</v>
      </c>
      <c r="BO34">
        <v>0</v>
      </c>
      <c r="BP34">
        <v>40459</v>
      </c>
      <c r="BQ34" s="23" t="s">
        <v>255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2622</v>
      </c>
    </row>
    <row r="35" spans="1:75">
      <c r="A35" t="s">
        <v>261</v>
      </c>
      <c r="C35">
        <v>436</v>
      </c>
      <c r="D35">
        <v>1</v>
      </c>
      <c r="E35">
        <v>23</v>
      </c>
      <c r="F35">
        <v>0</v>
      </c>
      <c r="G35">
        <v>376</v>
      </c>
      <c r="H35">
        <v>15</v>
      </c>
      <c r="I35">
        <v>12</v>
      </c>
      <c r="J35">
        <v>29</v>
      </c>
      <c r="K35">
        <v>8</v>
      </c>
      <c r="L35">
        <v>53</v>
      </c>
      <c r="M35">
        <v>92</v>
      </c>
      <c r="N35">
        <v>7</v>
      </c>
      <c r="O35">
        <v>20</v>
      </c>
      <c r="P35">
        <v>18</v>
      </c>
      <c r="Q35">
        <v>68</v>
      </c>
      <c r="R35">
        <v>59</v>
      </c>
      <c r="S35">
        <v>23</v>
      </c>
      <c r="T35">
        <v>13</v>
      </c>
      <c r="U35">
        <v>30</v>
      </c>
      <c r="V35">
        <v>18</v>
      </c>
      <c r="W35">
        <v>29</v>
      </c>
      <c r="X35">
        <v>7</v>
      </c>
      <c r="Y35">
        <v>32</v>
      </c>
      <c r="Z35">
        <v>100</v>
      </c>
      <c r="AA35">
        <v>877</v>
      </c>
      <c r="AB35">
        <v>24</v>
      </c>
      <c r="AC35">
        <v>161</v>
      </c>
      <c r="AD35">
        <v>38</v>
      </c>
      <c r="AE35">
        <v>198</v>
      </c>
      <c r="AF35">
        <v>187</v>
      </c>
      <c r="AG35">
        <v>8</v>
      </c>
      <c r="AH35">
        <v>5</v>
      </c>
      <c r="AI35">
        <v>8</v>
      </c>
      <c r="AJ35">
        <v>45</v>
      </c>
      <c r="AK35">
        <v>15</v>
      </c>
      <c r="AL35">
        <v>124</v>
      </c>
      <c r="AM35">
        <v>13</v>
      </c>
      <c r="AN35">
        <v>242</v>
      </c>
      <c r="AO35">
        <v>67</v>
      </c>
      <c r="AP35">
        <v>18</v>
      </c>
      <c r="AQ35">
        <v>37</v>
      </c>
      <c r="AR35">
        <v>11</v>
      </c>
      <c r="AS35">
        <v>120</v>
      </c>
      <c r="AT35">
        <v>0</v>
      </c>
      <c r="AU35">
        <v>8</v>
      </c>
      <c r="AV35">
        <v>47</v>
      </c>
      <c r="AW35">
        <v>13</v>
      </c>
      <c r="AX35">
        <v>124</v>
      </c>
      <c r="AY35">
        <v>2</v>
      </c>
      <c r="AZ35">
        <v>6</v>
      </c>
      <c r="BA35">
        <v>28</v>
      </c>
      <c r="BB35">
        <v>1</v>
      </c>
      <c r="BC35">
        <v>19</v>
      </c>
      <c r="BD35">
        <v>49</v>
      </c>
      <c r="BE35">
        <v>633</v>
      </c>
      <c r="BF35">
        <v>653</v>
      </c>
      <c r="BG35">
        <v>687</v>
      </c>
      <c r="BH35">
        <v>267</v>
      </c>
      <c r="BI35">
        <v>105</v>
      </c>
      <c r="BJ35">
        <v>162</v>
      </c>
      <c r="BK35">
        <v>79</v>
      </c>
      <c r="BL35">
        <v>5</v>
      </c>
      <c r="BM35">
        <v>1</v>
      </c>
      <c r="BN35">
        <v>0</v>
      </c>
      <c r="BO35">
        <v>0</v>
      </c>
      <c r="BP35">
        <v>4444</v>
      </c>
      <c r="BQ35" s="23" t="s">
        <v>255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>
      <c r="A36" t="s">
        <v>262</v>
      </c>
      <c r="C36">
        <v>67</v>
      </c>
      <c r="D36">
        <v>1</v>
      </c>
      <c r="E36">
        <v>1</v>
      </c>
      <c r="F36">
        <v>25</v>
      </c>
      <c r="G36">
        <v>830</v>
      </c>
      <c r="H36">
        <v>164</v>
      </c>
      <c r="I36">
        <v>133</v>
      </c>
      <c r="J36">
        <v>572</v>
      </c>
      <c r="K36">
        <v>44</v>
      </c>
      <c r="L36">
        <v>420</v>
      </c>
      <c r="M36">
        <v>558</v>
      </c>
      <c r="N36">
        <v>195</v>
      </c>
      <c r="O36">
        <v>111</v>
      </c>
      <c r="P36">
        <v>424</v>
      </c>
      <c r="Q36">
        <v>2688</v>
      </c>
      <c r="R36">
        <v>426</v>
      </c>
      <c r="S36">
        <v>103</v>
      </c>
      <c r="T36">
        <v>91</v>
      </c>
      <c r="U36">
        <v>176</v>
      </c>
      <c r="V36">
        <v>360</v>
      </c>
      <c r="W36">
        <v>95</v>
      </c>
      <c r="X36">
        <v>73</v>
      </c>
      <c r="Y36">
        <v>170</v>
      </c>
      <c r="Z36">
        <v>606</v>
      </c>
      <c r="AA36">
        <v>478</v>
      </c>
      <c r="AB36">
        <v>6954</v>
      </c>
      <c r="AC36">
        <v>1674</v>
      </c>
      <c r="AD36">
        <v>255</v>
      </c>
      <c r="AE36">
        <v>766</v>
      </c>
      <c r="AF36">
        <v>853</v>
      </c>
      <c r="AG36">
        <v>106</v>
      </c>
      <c r="AH36">
        <v>94</v>
      </c>
      <c r="AI36">
        <v>67</v>
      </c>
      <c r="AJ36">
        <v>221</v>
      </c>
      <c r="AK36">
        <v>75</v>
      </c>
      <c r="AL36">
        <v>332</v>
      </c>
      <c r="AM36">
        <v>106</v>
      </c>
      <c r="AN36">
        <v>169</v>
      </c>
      <c r="AO36">
        <v>240</v>
      </c>
      <c r="AP36">
        <v>471</v>
      </c>
      <c r="AQ36">
        <v>32</v>
      </c>
      <c r="AR36">
        <v>65</v>
      </c>
      <c r="AS36">
        <v>82</v>
      </c>
      <c r="AT36">
        <v>0</v>
      </c>
      <c r="AU36">
        <v>1057</v>
      </c>
      <c r="AV36">
        <v>877</v>
      </c>
      <c r="AW36">
        <v>258</v>
      </c>
      <c r="AX36">
        <v>355</v>
      </c>
      <c r="AY36">
        <v>261</v>
      </c>
      <c r="AZ36">
        <v>288</v>
      </c>
      <c r="BA36">
        <v>274</v>
      </c>
      <c r="BB36">
        <v>23</v>
      </c>
      <c r="BC36">
        <v>38</v>
      </c>
      <c r="BD36">
        <v>756</v>
      </c>
      <c r="BE36">
        <v>3806</v>
      </c>
      <c r="BF36">
        <v>159</v>
      </c>
      <c r="BG36">
        <v>140</v>
      </c>
      <c r="BH36">
        <v>51</v>
      </c>
      <c r="BI36">
        <v>84</v>
      </c>
      <c r="BJ36">
        <v>49</v>
      </c>
      <c r="BK36">
        <v>0</v>
      </c>
      <c r="BL36">
        <v>17</v>
      </c>
      <c r="BM36">
        <v>55</v>
      </c>
      <c r="BN36">
        <v>0</v>
      </c>
      <c r="BO36">
        <v>0</v>
      </c>
      <c r="BP36">
        <v>9699</v>
      </c>
      <c r="BQ36" s="23" t="s">
        <v>255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4478</v>
      </c>
    </row>
    <row r="37" spans="1:75" s="23" customFormat="1">
      <c r="A37" s="23" t="s">
        <v>128</v>
      </c>
      <c r="C37" s="23">
        <v>360</v>
      </c>
      <c r="D37" s="23">
        <v>21</v>
      </c>
      <c r="E37" s="23">
        <v>13</v>
      </c>
      <c r="F37" s="23">
        <v>42</v>
      </c>
      <c r="G37" s="23">
        <v>126</v>
      </c>
      <c r="H37" s="23">
        <v>28</v>
      </c>
      <c r="I37" s="23">
        <v>19</v>
      </c>
      <c r="J37" s="23">
        <v>41</v>
      </c>
      <c r="K37" s="23">
        <v>7</v>
      </c>
      <c r="L37" s="23">
        <v>227</v>
      </c>
      <c r="M37" s="23">
        <v>81</v>
      </c>
      <c r="N37" s="23">
        <v>21</v>
      </c>
      <c r="O37" s="23">
        <v>50</v>
      </c>
      <c r="P37" s="23">
        <v>52</v>
      </c>
      <c r="Q37" s="23">
        <v>94</v>
      </c>
      <c r="R37" s="23">
        <v>154</v>
      </c>
      <c r="S37" s="23">
        <v>66</v>
      </c>
      <c r="T37" s="23">
        <v>57</v>
      </c>
      <c r="U37" s="23">
        <v>380</v>
      </c>
      <c r="V37" s="23">
        <v>138</v>
      </c>
      <c r="W37" s="23">
        <v>236</v>
      </c>
      <c r="X37" s="23">
        <v>28</v>
      </c>
      <c r="Y37" s="23">
        <v>157</v>
      </c>
      <c r="Z37" s="23">
        <v>1241</v>
      </c>
      <c r="AA37" s="23">
        <v>173</v>
      </c>
      <c r="AB37" s="23">
        <v>188</v>
      </c>
      <c r="AC37" s="23">
        <v>47515</v>
      </c>
      <c r="AD37" s="23">
        <v>130</v>
      </c>
      <c r="AE37" s="23">
        <v>184</v>
      </c>
      <c r="AF37" s="23">
        <v>174</v>
      </c>
      <c r="AG37" s="23">
        <v>88</v>
      </c>
      <c r="AH37" s="23">
        <v>133</v>
      </c>
      <c r="AI37" s="23">
        <v>53</v>
      </c>
      <c r="AJ37" s="23">
        <v>206</v>
      </c>
      <c r="AK37" s="23">
        <v>33</v>
      </c>
      <c r="AL37" s="23">
        <v>68</v>
      </c>
      <c r="AM37" s="23">
        <v>21</v>
      </c>
      <c r="AN37" s="23">
        <v>417</v>
      </c>
      <c r="AO37" s="23">
        <v>447</v>
      </c>
      <c r="AP37" s="23">
        <v>137</v>
      </c>
      <c r="AQ37" s="23">
        <v>348</v>
      </c>
      <c r="AR37" s="23">
        <v>381</v>
      </c>
      <c r="AS37" s="23">
        <v>878</v>
      </c>
      <c r="AT37" s="23">
        <v>3204</v>
      </c>
      <c r="AU37" s="23">
        <v>1412</v>
      </c>
      <c r="AV37" s="23">
        <v>296</v>
      </c>
      <c r="AW37" s="23">
        <v>60</v>
      </c>
      <c r="AX37" s="23">
        <v>1366</v>
      </c>
      <c r="AY37" s="23">
        <v>25</v>
      </c>
      <c r="AZ37" s="23">
        <v>85</v>
      </c>
      <c r="BA37" s="23">
        <v>143</v>
      </c>
      <c r="BB37" s="23">
        <v>34</v>
      </c>
      <c r="BC37" s="23">
        <v>21</v>
      </c>
      <c r="BD37" s="23">
        <v>619</v>
      </c>
      <c r="BE37" s="23">
        <v>4961</v>
      </c>
      <c r="BF37" s="23">
        <v>1463</v>
      </c>
      <c r="BG37" s="23">
        <v>359</v>
      </c>
      <c r="BH37" s="23">
        <v>750</v>
      </c>
      <c r="BI37" s="23">
        <v>613</v>
      </c>
      <c r="BJ37" s="23">
        <v>642</v>
      </c>
      <c r="BK37" s="23">
        <v>97</v>
      </c>
      <c r="BL37" s="23">
        <v>15</v>
      </c>
      <c r="BM37" s="23">
        <v>16</v>
      </c>
      <c r="BN37" s="23">
        <v>0</v>
      </c>
      <c r="BO37" s="23">
        <v>0</v>
      </c>
      <c r="BP37" s="23">
        <v>18702</v>
      </c>
      <c r="BQ37" s="23" t="s">
        <v>255</v>
      </c>
      <c r="BR37" s="23">
        <v>0</v>
      </c>
      <c r="BS37" s="23">
        <v>0</v>
      </c>
      <c r="BT37" s="23">
        <v>221610</v>
      </c>
      <c r="BU37" s="23">
        <v>133</v>
      </c>
      <c r="BV37" s="23">
        <v>0</v>
      </c>
      <c r="BW37" s="23">
        <v>0</v>
      </c>
    </row>
    <row r="38" spans="1:75">
      <c r="A38" t="s">
        <v>55</v>
      </c>
      <c r="C38">
        <v>285</v>
      </c>
      <c r="D38">
        <v>4</v>
      </c>
      <c r="E38">
        <v>21</v>
      </c>
      <c r="F38">
        <v>12</v>
      </c>
      <c r="G38">
        <v>140</v>
      </c>
      <c r="H38">
        <v>10</v>
      </c>
      <c r="I38">
        <v>12</v>
      </c>
      <c r="J38">
        <v>17</v>
      </c>
      <c r="K38">
        <v>10</v>
      </c>
      <c r="L38">
        <v>16</v>
      </c>
      <c r="M38">
        <v>28</v>
      </c>
      <c r="N38">
        <v>4</v>
      </c>
      <c r="O38">
        <v>16</v>
      </c>
      <c r="P38">
        <v>69</v>
      </c>
      <c r="Q38">
        <v>49</v>
      </c>
      <c r="R38">
        <v>6</v>
      </c>
      <c r="S38">
        <v>9</v>
      </c>
      <c r="T38">
        <v>4</v>
      </c>
      <c r="U38">
        <v>21</v>
      </c>
      <c r="V38">
        <v>46</v>
      </c>
      <c r="W38">
        <v>53</v>
      </c>
      <c r="X38">
        <v>9</v>
      </c>
      <c r="Y38">
        <v>16</v>
      </c>
      <c r="Z38">
        <v>10</v>
      </c>
      <c r="AA38">
        <v>4</v>
      </c>
      <c r="AB38">
        <v>11</v>
      </c>
      <c r="AC38">
        <v>92</v>
      </c>
      <c r="AD38">
        <v>307</v>
      </c>
      <c r="AE38">
        <v>732</v>
      </c>
      <c r="AF38">
        <v>198</v>
      </c>
      <c r="AG38">
        <v>810</v>
      </c>
      <c r="AH38">
        <v>0</v>
      </c>
      <c r="AI38">
        <v>32</v>
      </c>
      <c r="AJ38">
        <v>55</v>
      </c>
      <c r="AK38">
        <v>4</v>
      </c>
      <c r="AL38">
        <v>60</v>
      </c>
      <c r="AM38">
        <v>18</v>
      </c>
      <c r="AN38">
        <v>145</v>
      </c>
      <c r="AO38">
        <v>28</v>
      </c>
      <c r="AP38">
        <v>31</v>
      </c>
      <c r="AQ38">
        <v>17</v>
      </c>
      <c r="AR38">
        <v>82</v>
      </c>
      <c r="AS38">
        <v>12</v>
      </c>
      <c r="AT38">
        <v>0</v>
      </c>
      <c r="AU38">
        <v>26</v>
      </c>
      <c r="AV38">
        <v>71</v>
      </c>
      <c r="AW38">
        <v>18</v>
      </c>
      <c r="AX38">
        <v>51</v>
      </c>
      <c r="AY38">
        <v>10</v>
      </c>
      <c r="AZ38">
        <v>25</v>
      </c>
      <c r="BA38">
        <v>30</v>
      </c>
      <c r="BB38">
        <v>19</v>
      </c>
      <c r="BC38">
        <v>0</v>
      </c>
      <c r="BD38">
        <v>37</v>
      </c>
      <c r="BE38">
        <v>324</v>
      </c>
      <c r="BF38">
        <v>26</v>
      </c>
      <c r="BG38">
        <v>17</v>
      </c>
      <c r="BH38">
        <v>125</v>
      </c>
      <c r="BI38">
        <v>58</v>
      </c>
      <c r="BJ38">
        <v>80</v>
      </c>
      <c r="BK38">
        <v>96</v>
      </c>
      <c r="BL38">
        <v>5</v>
      </c>
      <c r="BM38">
        <v>13</v>
      </c>
      <c r="BN38">
        <v>0</v>
      </c>
      <c r="BO38">
        <v>0</v>
      </c>
      <c r="BP38">
        <v>14302</v>
      </c>
      <c r="BQ38" s="23" t="s">
        <v>255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>
      <c r="A39" t="s">
        <v>129</v>
      </c>
      <c r="C39">
        <v>6</v>
      </c>
      <c r="D39">
        <v>0</v>
      </c>
      <c r="E39">
        <v>0</v>
      </c>
      <c r="F39">
        <v>91</v>
      </c>
      <c r="G39">
        <v>1249</v>
      </c>
      <c r="H39">
        <v>96</v>
      </c>
      <c r="I39">
        <v>111</v>
      </c>
      <c r="J39">
        <v>88</v>
      </c>
      <c r="K39">
        <v>80</v>
      </c>
      <c r="L39">
        <v>333</v>
      </c>
      <c r="M39">
        <v>425</v>
      </c>
      <c r="N39">
        <v>475</v>
      </c>
      <c r="O39">
        <v>261</v>
      </c>
      <c r="P39">
        <v>452</v>
      </c>
      <c r="Q39">
        <v>275</v>
      </c>
      <c r="R39">
        <v>477</v>
      </c>
      <c r="S39">
        <v>237</v>
      </c>
      <c r="T39">
        <v>159</v>
      </c>
      <c r="U39">
        <v>394</v>
      </c>
      <c r="V39">
        <v>538</v>
      </c>
      <c r="W39">
        <v>825</v>
      </c>
      <c r="X39">
        <v>180</v>
      </c>
      <c r="Y39">
        <v>407</v>
      </c>
      <c r="Z39">
        <v>241</v>
      </c>
      <c r="AA39">
        <v>105</v>
      </c>
      <c r="AB39">
        <v>124</v>
      </c>
      <c r="AC39">
        <v>874</v>
      </c>
      <c r="AD39">
        <v>168</v>
      </c>
      <c r="AE39">
        <v>15062</v>
      </c>
      <c r="AF39">
        <v>2822</v>
      </c>
      <c r="AG39">
        <v>608</v>
      </c>
      <c r="AH39">
        <v>278</v>
      </c>
      <c r="AI39">
        <v>312</v>
      </c>
      <c r="AJ39">
        <v>645</v>
      </c>
      <c r="AK39">
        <v>37</v>
      </c>
      <c r="AL39">
        <v>280</v>
      </c>
      <c r="AM39">
        <v>350</v>
      </c>
      <c r="AN39">
        <v>137</v>
      </c>
      <c r="AO39">
        <v>206</v>
      </c>
      <c r="AP39">
        <v>630</v>
      </c>
      <c r="AQ39">
        <v>31</v>
      </c>
      <c r="AR39">
        <v>29</v>
      </c>
      <c r="AS39">
        <v>79</v>
      </c>
      <c r="AT39">
        <v>0</v>
      </c>
      <c r="AU39">
        <v>386</v>
      </c>
      <c r="AV39">
        <v>948</v>
      </c>
      <c r="AW39">
        <v>414</v>
      </c>
      <c r="AX39">
        <v>140</v>
      </c>
      <c r="AY39">
        <v>62</v>
      </c>
      <c r="AZ39">
        <v>261</v>
      </c>
      <c r="BA39">
        <v>96</v>
      </c>
      <c r="BB39">
        <v>69</v>
      </c>
      <c r="BC39">
        <v>64</v>
      </c>
      <c r="BD39">
        <v>738</v>
      </c>
      <c r="BE39">
        <v>0</v>
      </c>
      <c r="BF39">
        <v>125</v>
      </c>
      <c r="BG39">
        <v>302</v>
      </c>
      <c r="BH39">
        <v>107</v>
      </c>
      <c r="BI39">
        <v>217</v>
      </c>
      <c r="BJ39">
        <v>143</v>
      </c>
      <c r="BK39">
        <v>0</v>
      </c>
      <c r="BL39">
        <v>55</v>
      </c>
      <c r="BM39">
        <v>24</v>
      </c>
      <c r="BN39">
        <v>0</v>
      </c>
      <c r="BO39">
        <v>0</v>
      </c>
      <c r="BP39">
        <v>0</v>
      </c>
      <c r="BQ39" s="23" t="s">
        <v>255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6585</v>
      </c>
    </row>
    <row r="40" spans="1:75">
      <c r="A40" t="s">
        <v>130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 s="23" t="s">
        <v>255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s="23" customFormat="1">
      <c r="A41" s="23" t="s">
        <v>131</v>
      </c>
      <c r="C41" s="23">
        <v>50</v>
      </c>
      <c r="D41" s="23">
        <v>2</v>
      </c>
      <c r="E41" s="23">
        <v>5</v>
      </c>
      <c r="F41" s="23">
        <v>18</v>
      </c>
      <c r="G41" s="23">
        <v>315</v>
      </c>
      <c r="H41" s="23">
        <v>37</v>
      </c>
      <c r="I41" s="23">
        <v>12</v>
      </c>
      <c r="J41" s="23">
        <v>45</v>
      </c>
      <c r="K41" s="23">
        <v>24</v>
      </c>
      <c r="L41" s="23">
        <v>118</v>
      </c>
      <c r="M41" s="23">
        <v>214</v>
      </c>
      <c r="N41" s="23">
        <v>77</v>
      </c>
      <c r="O41" s="23">
        <v>53</v>
      </c>
      <c r="P41" s="23">
        <v>74</v>
      </c>
      <c r="Q41" s="23">
        <v>36</v>
      </c>
      <c r="R41" s="23">
        <v>97</v>
      </c>
      <c r="S41" s="23">
        <v>68</v>
      </c>
      <c r="T41" s="23">
        <v>26</v>
      </c>
      <c r="U41" s="23">
        <v>82</v>
      </c>
      <c r="V41" s="23">
        <v>72</v>
      </c>
      <c r="W41" s="23">
        <v>39</v>
      </c>
      <c r="X41" s="23">
        <v>47</v>
      </c>
      <c r="Y41" s="23">
        <v>70</v>
      </c>
      <c r="Z41" s="23">
        <v>115</v>
      </c>
      <c r="AA41" s="23">
        <v>29</v>
      </c>
      <c r="AB41" s="23">
        <v>170</v>
      </c>
      <c r="AC41" s="23">
        <v>319</v>
      </c>
      <c r="AD41" s="23">
        <v>976</v>
      </c>
      <c r="AE41" s="23">
        <v>15512</v>
      </c>
      <c r="AF41" s="23">
        <v>5080</v>
      </c>
      <c r="AG41" s="23">
        <v>12209</v>
      </c>
      <c r="AH41" s="23">
        <v>52</v>
      </c>
      <c r="AI41" s="23">
        <v>62</v>
      </c>
      <c r="AJ41" s="23">
        <v>802</v>
      </c>
      <c r="AK41" s="23">
        <v>38</v>
      </c>
      <c r="AL41" s="23">
        <v>132</v>
      </c>
      <c r="AM41" s="23">
        <v>77</v>
      </c>
      <c r="AN41" s="23">
        <v>663</v>
      </c>
      <c r="AO41" s="23">
        <v>279</v>
      </c>
      <c r="AP41" s="23">
        <v>171</v>
      </c>
      <c r="AQ41" s="23">
        <v>85</v>
      </c>
      <c r="AR41" s="23">
        <v>73</v>
      </c>
      <c r="AS41" s="23">
        <v>80</v>
      </c>
      <c r="AT41" s="23">
        <v>0</v>
      </c>
      <c r="AU41" s="23">
        <v>94</v>
      </c>
      <c r="AV41" s="23">
        <v>315</v>
      </c>
      <c r="AW41" s="23">
        <v>151</v>
      </c>
      <c r="AX41" s="23">
        <v>450</v>
      </c>
      <c r="AY41" s="23">
        <v>102</v>
      </c>
      <c r="AZ41" s="23">
        <v>65</v>
      </c>
      <c r="BA41" s="23">
        <v>119</v>
      </c>
      <c r="BB41" s="23">
        <v>37</v>
      </c>
      <c r="BC41" s="23">
        <v>57</v>
      </c>
      <c r="BD41" s="23">
        <v>165</v>
      </c>
      <c r="BE41" s="23">
        <v>2680</v>
      </c>
      <c r="BF41" s="23">
        <v>1352</v>
      </c>
      <c r="BG41" s="23">
        <v>547</v>
      </c>
      <c r="BH41" s="23">
        <v>346</v>
      </c>
      <c r="BI41" s="23">
        <v>141</v>
      </c>
      <c r="BJ41" s="23">
        <v>117</v>
      </c>
      <c r="BK41" s="23">
        <v>340</v>
      </c>
      <c r="BL41" s="23">
        <v>15</v>
      </c>
      <c r="BM41" s="23">
        <v>37</v>
      </c>
      <c r="BN41" s="23">
        <v>0</v>
      </c>
      <c r="BO41" s="23">
        <v>0</v>
      </c>
      <c r="BP41" s="23">
        <v>19404</v>
      </c>
      <c r="BQ41" s="23" t="s">
        <v>255</v>
      </c>
      <c r="BR41" s="23">
        <v>0</v>
      </c>
      <c r="BS41" s="23">
        <v>3257</v>
      </c>
      <c r="BT41" s="23">
        <v>0</v>
      </c>
      <c r="BU41" s="23">
        <v>0</v>
      </c>
      <c r="BV41" s="23">
        <v>0</v>
      </c>
      <c r="BW41" s="23">
        <v>6062</v>
      </c>
    </row>
    <row r="42" spans="1:75" s="23" customFormat="1">
      <c r="A42" s="23" t="s">
        <v>132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505</v>
      </c>
      <c r="AI42" s="23">
        <v>0</v>
      </c>
      <c r="AJ42" s="23">
        <v>5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1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453</v>
      </c>
      <c r="BQ42" s="23" t="s">
        <v>255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12258</v>
      </c>
    </row>
    <row r="43" spans="1:75" s="23" customFormat="1">
      <c r="A43" s="23" t="s">
        <v>60</v>
      </c>
      <c r="C43" s="23">
        <v>6</v>
      </c>
      <c r="D43" s="23">
        <v>0</v>
      </c>
      <c r="E43" s="23">
        <v>0</v>
      </c>
      <c r="F43" s="23">
        <v>4</v>
      </c>
      <c r="G43" s="23">
        <v>146</v>
      </c>
      <c r="H43" s="23">
        <v>17</v>
      </c>
      <c r="I43" s="23">
        <v>5</v>
      </c>
      <c r="J43" s="23">
        <v>10</v>
      </c>
      <c r="K43" s="23">
        <v>5</v>
      </c>
      <c r="L43" s="23">
        <v>31</v>
      </c>
      <c r="M43" s="23">
        <v>79</v>
      </c>
      <c r="N43" s="23">
        <v>39</v>
      </c>
      <c r="O43" s="23">
        <v>19</v>
      </c>
      <c r="P43" s="23">
        <v>30</v>
      </c>
      <c r="Q43" s="23">
        <v>17</v>
      </c>
      <c r="R43" s="23">
        <v>28</v>
      </c>
      <c r="S43" s="23">
        <v>13</v>
      </c>
      <c r="T43" s="23">
        <v>20</v>
      </c>
      <c r="U43" s="23">
        <v>21</v>
      </c>
      <c r="V43" s="23">
        <v>40</v>
      </c>
      <c r="W43" s="23">
        <v>52</v>
      </c>
      <c r="X43" s="23">
        <v>12</v>
      </c>
      <c r="Y43" s="23">
        <v>14</v>
      </c>
      <c r="Z43" s="23">
        <v>34</v>
      </c>
      <c r="AA43" s="23">
        <v>3</v>
      </c>
      <c r="AB43" s="23">
        <v>21</v>
      </c>
      <c r="AC43" s="23">
        <v>123</v>
      </c>
      <c r="AD43" s="23">
        <v>48</v>
      </c>
      <c r="AE43" s="23">
        <v>326</v>
      </c>
      <c r="AF43" s="23">
        <v>310</v>
      </c>
      <c r="AG43" s="23">
        <v>37</v>
      </c>
      <c r="AH43" s="23">
        <v>42</v>
      </c>
      <c r="AI43" s="23">
        <v>1410</v>
      </c>
      <c r="AJ43" s="23">
        <v>296</v>
      </c>
      <c r="AK43" s="23">
        <v>15</v>
      </c>
      <c r="AL43" s="23">
        <v>142</v>
      </c>
      <c r="AM43" s="23">
        <v>23</v>
      </c>
      <c r="AN43" s="23">
        <v>32</v>
      </c>
      <c r="AO43" s="23">
        <v>34</v>
      </c>
      <c r="AP43" s="23">
        <v>132</v>
      </c>
      <c r="AQ43" s="23">
        <v>388</v>
      </c>
      <c r="AR43" s="23">
        <v>257</v>
      </c>
      <c r="AS43" s="23">
        <v>521</v>
      </c>
      <c r="AT43" s="23">
        <v>0</v>
      </c>
      <c r="AU43" s="23">
        <v>41</v>
      </c>
      <c r="AV43" s="23">
        <v>316</v>
      </c>
      <c r="AW43" s="23">
        <v>118</v>
      </c>
      <c r="AX43" s="23">
        <v>230</v>
      </c>
      <c r="AY43" s="23">
        <v>88</v>
      </c>
      <c r="AZ43" s="23">
        <v>50</v>
      </c>
      <c r="BA43" s="23">
        <v>118</v>
      </c>
      <c r="BB43" s="23">
        <v>26</v>
      </c>
      <c r="BC43" s="23">
        <v>105</v>
      </c>
      <c r="BD43" s="23">
        <v>159</v>
      </c>
      <c r="BE43" s="23">
        <v>181</v>
      </c>
      <c r="BF43" s="23">
        <v>86</v>
      </c>
      <c r="BG43" s="23">
        <v>117</v>
      </c>
      <c r="BH43" s="23">
        <v>41</v>
      </c>
      <c r="BI43" s="23">
        <v>55</v>
      </c>
      <c r="BJ43" s="23">
        <v>53</v>
      </c>
      <c r="BK43" s="23">
        <v>64</v>
      </c>
      <c r="BL43" s="23">
        <v>3</v>
      </c>
      <c r="BM43" s="23">
        <v>27</v>
      </c>
      <c r="BN43" s="23">
        <v>0</v>
      </c>
      <c r="BO43" s="23">
        <v>0</v>
      </c>
      <c r="BP43" s="23">
        <v>10806</v>
      </c>
      <c r="BQ43" s="23" t="s">
        <v>255</v>
      </c>
      <c r="BR43" s="23">
        <v>0</v>
      </c>
      <c r="BS43" s="23">
        <v>8</v>
      </c>
      <c r="BT43" s="23">
        <v>0</v>
      </c>
      <c r="BU43" s="23">
        <v>0</v>
      </c>
      <c r="BV43" s="23">
        <v>0</v>
      </c>
      <c r="BW43" s="23">
        <v>8948</v>
      </c>
    </row>
    <row r="44" spans="1:75" s="23" customFormat="1">
      <c r="A44" s="23" t="s">
        <v>61</v>
      </c>
      <c r="C44" s="23">
        <v>0</v>
      </c>
      <c r="D44" s="23">
        <v>1</v>
      </c>
      <c r="E44" s="23">
        <v>5</v>
      </c>
      <c r="F44" s="23">
        <v>112</v>
      </c>
      <c r="G44" s="23">
        <v>2456</v>
      </c>
      <c r="H44" s="23">
        <v>181</v>
      </c>
      <c r="I44" s="23">
        <v>196</v>
      </c>
      <c r="J44" s="23">
        <v>434</v>
      </c>
      <c r="K44" s="23">
        <v>202</v>
      </c>
      <c r="L44" s="23">
        <v>676</v>
      </c>
      <c r="M44" s="23">
        <v>772</v>
      </c>
      <c r="N44" s="23">
        <v>269</v>
      </c>
      <c r="O44" s="23">
        <v>264</v>
      </c>
      <c r="P44" s="23">
        <v>678</v>
      </c>
      <c r="Q44" s="23">
        <v>731</v>
      </c>
      <c r="R44" s="23">
        <v>576</v>
      </c>
      <c r="S44" s="23">
        <v>265</v>
      </c>
      <c r="T44" s="23">
        <v>204</v>
      </c>
      <c r="U44" s="23">
        <v>422</v>
      </c>
      <c r="V44" s="23">
        <v>675</v>
      </c>
      <c r="W44" s="23">
        <v>570</v>
      </c>
      <c r="X44" s="23">
        <v>147</v>
      </c>
      <c r="Y44" s="23">
        <v>384</v>
      </c>
      <c r="Z44" s="23">
        <v>316</v>
      </c>
      <c r="AA44" s="23">
        <v>109</v>
      </c>
      <c r="AB44" s="23">
        <v>223</v>
      </c>
      <c r="AC44" s="23">
        <v>2326</v>
      </c>
      <c r="AD44" s="23">
        <v>834</v>
      </c>
      <c r="AE44" s="23">
        <v>8011</v>
      </c>
      <c r="AF44" s="23">
        <v>2268</v>
      </c>
      <c r="AG44" s="23">
        <v>8462</v>
      </c>
      <c r="AH44" s="23">
        <v>4121</v>
      </c>
      <c r="AI44" s="23">
        <v>903</v>
      </c>
      <c r="AJ44" s="23">
        <v>11924</v>
      </c>
      <c r="AK44" s="23">
        <v>32</v>
      </c>
      <c r="AL44" s="23">
        <v>1189</v>
      </c>
      <c r="AM44" s="23">
        <v>615</v>
      </c>
      <c r="AN44" s="23">
        <v>291</v>
      </c>
      <c r="AO44" s="23">
        <v>258</v>
      </c>
      <c r="AP44" s="23">
        <v>717</v>
      </c>
      <c r="AQ44" s="23">
        <v>76</v>
      </c>
      <c r="AR44" s="23">
        <v>115</v>
      </c>
      <c r="AS44" s="23">
        <v>27</v>
      </c>
      <c r="AT44" s="23">
        <v>0</v>
      </c>
      <c r="AU44" s="23">
        <v>824</v>
      </c>
      <c r="AV44" s="23">
        <v>1629</v>
      </c>
      <c r="AW44" s="23">
        <v>654</v>
      </c>
      <c r="AX44" s="23">
        <v>307</v>
      </c>
      <c r="AY44" s="23">
        <v>124</v>
      </c>
      <c r="AZ44" s="23">
        <v>296</v>
      </c>
      <c r="BA44" s="23">
        <v>654</v>
      </c>
      <c r="BB44" s="23">
        <v>159</v>
      </c>
      <c r="BC44" s="23">
        <v>338</v>
      </c>
      <c r="BD44" s="23">
        <v>1107</v>
      </c>
      <c r="BE44" s="23">
        <v>525</v>
      </c>
      <c r="BF44" s="23">
        <v>231</v>
      </c>
      <c r="BG44" s="23">
        <v>263</v>
      </c>
      <c r="BH44" s="23">
        <v>49</v>
      </c>
      <c r="BI44" s="23">
        <v>328</v>
      </c>
      <c r="BJ44" s="23">
        <v>265</v>
      </c>
      <c r="BK44" s="23">
        <v>8</v>
      </c>
      <c r="BL44" s="23">
        <v>93</v>
      </c>
      <c r="BM44" s="23">
        <v>63</v>
      </c>
      <c r="BN44" s="23">
        <v>0</v>
      </c>
      <c r="BO44" s="23">
        <v>0</v>
      </c>
      <c r="BP44" s="23">
        <v>8975</v>
      </c>
      <c r="BQ44" s="23" t="s">
        <v>255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4723</v>
      </c>
    </row>
    <row r="45" spans="1:75">
      <c r="A45" t="s">
        <v>133</v>
      </c>
      <c r="C45">
        <v>11</v>
      </c>
      <c r="D45">
        <v>4</v>
      </c>
      <c r="E45">
        <v>0</v>
      </c>
      <c r="F45">
        <v>2</v>
      </c>
      <c r="G45">
        <v>66</v>
      </c>
      <c r="H45">
        <v>9</v>
      </c>
      <c r="I45">
        <v>2</v>
      </c>
      <c r="J45">
        <v>9</v>
      </c>
      <c r="K45">
        <v>13</v>
      </c>
      <c r="L45">
        <v>6</v>
      </c>
      <c r="M45">
        <v>113</v>
      </c>
      <c r="N45">
        <v>15</v>
      </c>
      <c r="O45">
        <v>7</v>
      </c>
      <c r="P45">
        <v>12</v>
      </c>
      <c r="Q45">
        <v>9</v>
      </c>
      <c r="R45">
        <v>15</v>
      </c>
      <c r="S45">
        <v>13</v>
      </c>
      <c r="T45">
        <v>9</v>
      </c>
      <c r="U45">
        <v>18</v>
      </c>
      <c r="V45">
        <v>22</v>
      </c>
      <c r="W45">
        <v>23</v>
      </c>
      <c r="X45">
        <v>9</v>
      </c>
      <c r="Y45">
        <v>16</v>
      </c>
      <c r="Z45">
        <v>68</v>
      </c>
      <c r="AA45">
        <v>5</v>
      </c>
      <c r="AB45">
        <v>19</v>
      </c>
      <c r="AC45">
        <v>108</v>
      </c>
      <c r="AD45">
        <v>128</v>
      </c>
      <c r="AE45">
        <v>806</v>
      </c>
      <c r="AF45">
        <v>538</v>
      </c>
      <c r="AG45">
        <v>39</v>
      </c>
      <c r="AH45">
        <v>43</v>
      </c>
      <c r="AI45">
        <v>45</v>
      </c>
      <c r="AJ45">
        <v>52</v>
      </c>
      <c r="AK45">
        <v>907</v>
      </c>
      <c r="AL45">
        <v>116</v>
      </c>
      <c r="AM45">
        <v>79</v>
      </c>
      <c r="AN45">
        <v>139</v>
      </c>
      <c r="AO45">
        <v>698</v>
      </c>
      <c r="AP45">
        <v>406</v>
      </c>
      <c r="AQ45">
        <v>571</v>
      </c>
      <c r="AR45">
        <v>72</v>
      </c>
      <c r="AS45">
        <v>266</v>
      </c>
      <c r="AT45">
        <v>0</v>
      </c>
      <c r="AU45">
        <v>56</v>
      </c>
      <c r="AV45">
        <v>810</v>
      </c>
      <c r="AW45">
        <v>204</v>
      </c>
      <c r="AX45">
        <v>152</v>
      </c>
      <c r="AY45">
        <v>55</v>
      </c>
      <c r="AZ45">
        <v>69</v>
      </c>
      <c r="BA45">
        <v>214</v>
      </c>
      <c r="BB45">
        <v>34</v>
      </c>
      <c r="BC45">
        <v>28</v>
      </c>
      <c r="BD45">
        <v>295</v>
      </c>
      <c r="BE45">
        <v>2031</v>
      </c>
      <c r="BF45">
        <v>231</v>
      </c>
      <c r="BG45">
        <v>132</v>
      </c>
      <c r="BH45">
        <v>102</v>
      </c>
      <c r="BI45">
        <v>102</v>
      </c>
      <c r="BJ45">
        <v>102</v>
      </c>
      <c r="BK45">
        <v>111</v>
      </c>
      <c r="BL45">
        <v>3</v>
      </c>
      <c r="BM45">
        <v>51</v>
      </c>
      <c r="BN45">
        <v>0</v>
      </c>
      <c r="BO45">
        <v>0</v>
      </c>
      <c r="BP45">
        <v>1477</v>
      </c>
      <c r="BQ45" s="23" t="s">
        <v>255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2420</v>
      </c>
    </row>
    <row r="46" spans="1:75" s="23" customFormat="1">
      <c r="A46" s="23" t="s">
        <v>134</v>
      </c>
      <c r="C46" s="23">
        <v>36</v>
      </c>
      <c r="D46" s="23">
        <v>2</v>
      </c>
      <c r="E46" s="23">
        <v>0</v>
      </c>
      <c r="F46" s="23">
        <v>54</v>
      </c>
      <c r="G46" s="23">
        <v>454</v>
      </c>
      <c r="H46" s="23">
        <v>38</v>
      </c>
      <c r="I46" s="23">
        <v>40</v>
      </c>
      <c r="J46" s="23">
        <v>43</v>
      </c>
      <c r="K46" s="23">
        <v>24</v>
      </c>
      <c r="L46" s="23">
        <v>99</v>
      </c>
      <c r="M46" s="23">
        <v>233</v>
      </c>
      <c r="N46" s="23">
        <v>130</v>
      </c>
      <c r="O46" s="23">
        <v>103</v>
      </c>
      <c r="P46" s="23">
        <v>120</v>
      </c>
      <c r="Q46" s="23">
        <v>153</v>
      </c>
      <c r="R46" s="23">
        <v>181</v>
      </c>
      <c r="S46" s="23">
        <v>84</v>
      </c>
      <c r="T46" s="23">
        <v>61</v>
      </c>
      <c r="U46" s="23">
        <v>145</v>
      </c>
      <c r="V46" s="23">
        <v>146</v>
      </c>
      <c r="W46" s="23">
        <v>253</v>
      </c>
      <c r="X46" s="23">
        <v>67</v>
      </c>
      <c r="Y46" s="23">
        <v>135</v>
      </c>
      <c r="Z46" s="23">
        <v>182</v>
      </c>
      <c r="AA46" s="23">
        <v>39</v>
      </c>
      <c r="AB46" s="23">
        <v>130</v>
      </c>
      <c r="AC46" s="23">
        <v>395</v>
      </c>
      <c r="AD46" s="23">
        <v>245</v>
      </c>
      <c r="AE46" s="23">
        <v>4770</v>
      </c>
      <c r="AF46" s="23">
        <v>3003</v>
      </c>
      <c r="AG46" s="23">
        <v>800</v>
      </c>
      <c r="AH46" s="23">
        <v>469</v>
      </c>
      <c r="AI46" s="23">
        <v>151</v>
      </c>
      <c r="AJ46" s="23">
        <v>388</v>
      </c>
      <c r="AK46" s="23">
        <v>77</v>
      </c>
      <c r="AL46" s="23">
        <v>1722</v>
      </c>
      <c r="AM46" s="23">
        <v>146</v>
      </c>
      <c r="AN46" s="23">
        <v>489</v>
      </c>
      <c r="AO46" s="23">
        <v>376</v>
      </c>
      <c r="AP46" s="23">
        <v>1023</v>
      </c>
      <c r="AQ46" s="23">
        <v>513</v>
      </c>
      <c r="AR46" s="23">
        <v>185</v>
      </c>
      <c r="AS46" s="23">
        <v>344</v>
      </c>
      <c r="AT46" s="23">
        <v>0</v>
      </c>
      <c r="AU46" s="23">
        <v>629</v>
      </c>
      <c r="AV46" s="23">
        <v>2023</v>
      </c>
      <c r="AW46" s="23">
        <v>680</v>
      </c>
      <c r="AX46" s="23">
        <v>536</v>
      </c>
      <c r="AY46" s="23">
        <v>181</v>
      </c>
      <c r="AZ46" s="23">
        <v>237</v>
      </c>
      <c r="BA46" s="23">
        <v>939</v>
      </c>
      <c r="BB46" s="23">
        <v>95</v>
      </c>
      <c r="BC46" s="23">
        <v>150</v>
      </c>
      <c r="BD46" s="23">
        <v>1484</v>
      </c>
      <c r="BE46" s="23">
        <v>487</v>
      </c>
      <c r="BF46" s="23">
        <v>799</v>
      </c>
      <c r="BG46" s="23">
        <v>482</v>
      </c>
      <c r="BH46" s="23">
        <v>2331</v>
      </c>
      <c r="BI46" s="23">
        <v>282</v>
      </c>
      <c r="BJ46" s="23">
        <v>435</v>
      </c>
      <c r="BK46" s="23">
        <v>113</v>
      </c>
      <c r="BL46" s="23">
        <v>32</v>
      </c>
      <c r="BM46" s="23">
        <v>121</v>
      </c>
      <c r="BN46" s="23">
        <v>0</v>
      </c>
      <c r="BO46" s="23">
        <v>0</v>
      </c>
      <c r="BP46" s="23">
        <v>86009</v>
      </c>
      <c r="BQ46" s="23" t="s">
        <v>255</v>
      </c>
      <c r="BR46" s="23">
        <v>0</v>
      </c>
      <c r="BS46" s="23">
        <v>786</v>
      </c>
      <c r="BT46" s="23">
        <v>0</v>
      </c>
      <c r="BU46" s="23">
        <v>0</v>
      </c>
      <c r="BV46" s="23">
        <v>0</v>
      </c>
      <c r="BW46" s="23">
        <v>0</v>
      </c>
    </row>
    <row r="47" spans="1:75">
      <c r="A47" t="s">
        <v>64</v>
      </c>
      <c r="C47">
        <v>170</v>
      </c>
      <c r="D47">
        <v>0</v>
      </c>
      <c r="E47">
        <v>1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2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9</v>
      </c>
      <c r="AB47">
        <v>11</v>
      </c>
      <c r="AC47">
        <v>1</v>
      </c>
      <c r="AD47">
        <v>0</v>
      </c>
      <c r="AE47">
        <v>3</v>
      </c>
      <c r="AF47">
        <v>2</v>
      </c>
      <c r="AG47">
        <v>0</v>
      </c>
      <c r="AH47">
        <v>0</v>
      </c>
      <c r="AI47">
        <v>0</v>
      </c>
      <c r="AJ47">
        <v>7</v>
      </c>
      <c r="AK47">
        <v>0</v>
      </c>
      <c r="AL47">
        <v>0</v>
      </c>
      <c r="AM47">
        <v>646</v>
      </c>
      <c r="AN47">
        <v>2</v>
      </c>
      <c r="AO47">
        <v>2</v>
      </c>
      <c r="AP47">
        <v>5</v>
      </c>
      <c r="AQ47">
        <v>2156</v>
      </c>
      <c r="AR47">
        <v>641</v>
      </c>
      <c r="AS47">
        <v>1408</v>
      </c>
      <c r="AT47">
        <v>0</v>
      </c>
      <c r="AU47">
        <v>8</v>
      </c>
      <c r="AV47">
        <v>4</v>
      </c>
      <c r="AW47">
        <v>2</v>
      </c>
      <c r="AX47">
        <v>305</v>
      </c>
      <c r="AY47">
        <v>0</v>
      </c>
      <c r="AZ47">
        <v>0</v>
      </c>
      <c r="BA47">
        <v>8</v>
      </c>
      <c r="BB47">
        <v>0</v>
      </c>
      <c r="BC47">
        <v>0</v>
      </c>
      <c r="BD47">
        <v>2</v>
      </c>
      <c r="BE47">
        <v>1475</v>
      </c>
      <c r="BF47">
        <v>662</v>
      </c>
      <c r="BG47">
        <v>204</v>
      </c>
      <c r="BH47">
        <v>205</v>
      </c>
      <c r="BI47">
        <v>497</v>
      </c>
      <c r="BJ47">
        <v>370</v>
      </c>
      <c r="BK47">
        <v>323</v>
      </c>
      <c r="BL47">
        <v>0</v>
      </c>
      <c r="BM47">
        <v>0</v>
      </c>
      <c r="BN47">
        <v>0</v>
      </c>
      <c r="BO47">
        <v>0</v>
      </c>
      <c r="BP47">
        <v>12879</v>
      </c>
      <c r="BQ47" s="23" t="s">
        <v>255</v>
      </c>
      <c r="BR47">
        <v>0</v>
      </c>
      <c r="BS47">
        <v>0</v>
      </c>
      <c r="BT47">
        <v>13053</v>
      </c>
      <c r="BU47">
        <v>23</v>
      </c>
      <c r="BV47">
        <v>0</v>
      </c>
      <c r="BW47">
        <v>1467</v>
      </c>
    </row>
    <row r="48" spans="1:75">
      <c r="A48" t="s">
        <v>263</v>
      </c>
      <c r="C48">
        <v>0</v>
      </c>
      <c r="D48">
        <v>1</v>
      </c>
      <c r="E48">
        <v>5</v>
      </c>
      <c r="F48">
        <v>0</v>
      </c>
      <c r="G48">
        <v>210</v>
      </c>
      <c r="H48">
        <v>17</v>
      </c>
      <c r="I48">
        <v>12</v>
      </c>
      <c r="J48">
        <v>16</v>
      </c>
      <c r="K48">
        <v>11</v>
      </c>
      <c r="L48">
        <v>24</v>
      </c>
      <c r="M48">
        <v>87</v>
      </c>
      <c r="N48">
        <v>41</v>
      </c>
      <c r="O48">
        <v>23</v>
      </c>
      <c r="P48">
        <v>23</v>
      </c>
      <c r="Q48">
        <v>26</v>
      </c>
      <c r="R48">
        <v>44</v>
      </c>
      <c r="S48">
        <v>58</v>
      </c>
      <c r="T48">
        <v>25</v>
      </c>
      <c r="U48">
        <v>43</v>
      </c>
      <c r="V48">
        <v>38</v>
      </c>
      <c r="W48">
        <v>123</v>
      </c>
      <c r="X48">
        <v>26</v>
      </c>
      <c r="Y48">
        <v>26</v>
      </c>
      <c r="Z48">
        <v>167</v>
      </c>
      <c r="AA48">
        <v>34</v>
      </c>
      <c r="AB48">
        <v>22</v>
      </c>
      <c r="AC48">
        <v>276</v>
      </c>
      <c r="AD48">
        <v>151</v>
      </c>
      <c r="AE48">
        <v>980</v>
      </c>
      <c r="AF48">
        <v>857</v>
      </c>
      <c r="AG48">
        <v>82</v>
      </c>
      <c r="AH48">
        <v>65</v>
      </c>
      <c r="AI48">
        <v>63</v>
      </c>
      <c r="AJ48">
        <v>178</v>
      </c>
      <c r="AK48">
        <v>39</v>
      </c>
      <c r="AL48">
        <v>133</v>
      </c>
      <c r="AM48">
        <v>1659</v>
      </c>
      <c r="AN48">
        <v>1564</v>
      </c>
      <c r="AO48">
        <v>751</v>
      </c>
      <c r="AP48">
        <v>2083</v>
      </c>
      <c r="AQ48">
        <v>89</v>
      </c>
      <c r="AR48">
        <v>19</v>
      </c>
      <c r="AS48">
        <v>66</v>
      </c>
      <c r="AT48">
        <v>0</v>
      </c>
      <c r="AU48">
        <v>341</v>
      </c>
      <c r="AV48">
        <v>2257</v>
      </c>
      <c r="AW48">
        <v>832</v>
      </c>
      <c r="AX48">
        <v>658</v>
      </c>
      <c r="AY48">
        <v>937</v>
      </c>
      <c r="AZ48">
        <v>141</v>
      </c>
      <c r="BA48">
        <v>692</v>
      </c>
      <c r="BB48">
        <v>48</v>
      </c>
      <c r="BC48">
        <v>34</v>
      </c>
      <c r="BD48">
        <v>1057</v>
      </c>
      <c r="BE48">
        <v>96</v>
      </c>
      <c r="BF48">
        <v>171</v>
      </c>
      <c r="BG48">
        <v>182</v>
      </c>
      <c r="BH48">
        <v>50</v>
      </c>
      <c r="BI48">
        <v>113</v>
      </c>
      <c r="BJ48">
        <v>75</v>
      </c>
      <c r="BK48">
        <v>70</v>
      </c>
      <c r="BL48">
        <v>24</v>
      </c>
      <c r="BM48">
        <v>98</v>
      </c>
      <c r="BN48">
        <v>0</v>
      </c>
      <c r="BO48">
        <v>0</v>
      </c>
      <c r="BP48">
        <v>3221</v>
      </c>
      <c r="BQ48" s="23" t="s">
        <v>255</v>
      </c>
      <c r="BR48">
        <v>0</v>
      </c>
      <c r="BS48">
        <v>3840</v>
      </c>
      <c r="BT48">
        <v>3783</v>
      </c>
      <c r="BU48">
        <v>-24</v>
      </c>
      <c r="BV48">
        <v>0</v>
      </c>
      <c r="BW48">
        <v>3478</v>
      </c>
    </row>
    <row r="49" spans="1:75">
      <c r="A49" t="s">
        <v>136</v>
      </c>
      <c r="C49">
        <v>33</v>
      </c>
      <c r="D49">
        <v>5</v>
      </c>
      <c r="E49">
        <v>1</v>
      </c>
      <c r="F49">
        <v>7</v>
      </c>
      <c r="G49">
        <v>228</v>
      </c>
      <c r="H49">
        <v>38</v>
      </c>
      <c r="I49">
        <v>10</v>
      </c>
      <c r="J49">
        <v>26</v>
      </c>
      <c r="K49">
        <v>34</v>
      </c>
      <c r="L49">
        <v>63</v>
      </c>
      <c r="M49">
        <v>125</v>
      </c>
      <c r="N49">
        <v>77</v>
      </c>
      <c r="O49">
        <v>28</v>
      </c>
      <c r="P49">
        <v>42</v>
      </c>
      <c r="Q49">
        <v>33</v>
      </c>
      <c r="R49">
        <v>71</v>
      </c>
      <c r="S49">
        <v>51</v>
      </c>
      <c r="T49">
        <v>56</v>
      </c>
      <c r="U49">
        <v>111</v>
      </c>
      <c r="V49">
        <v>77</v>
      </c>
      <c r="W49">
        <v>128</v>
      </c>
      <c r="X49">
        <v>34</v>
      </c>
      <c r="Y49">
        <v>69</v>
      </c>
      <c r="Z49">
        <v>229</v>
      </c>
      <c r="AA49">
        <v>18</v>
      </c>
      <c r="AB49">
        <v>53</v>
      </c>
      <c r="AC49">
        <v>511</v>
      </c>
      <c r="AD49">
        <v>350</v>
      </c>
      <c r="AE49">
        <v>3282</v>
      </c>
      <c r="AF49">
        <v>1799</v>
      </c>
      <c r="AG49">
        <v>89</v>
      </c>
      <c r="AH49">
        <v>72</v>
      </c>
      <c r="AI49">
        <v>33</v>
      </c>
      <c r="AJ49">
        <v>195</v>
      </c>
      <c r="AK49">
        <v>468</v>
      </c>
      <c r="AL49">
        <v>456</v>
      </c>
      <c r="AM49">
        <v>233</v>
      </c>
      <c r="AN49">
        <v>195</v>
      </c>
      <c r="AO49">
        <v>8663</v>
      </c>
      <c r="AP49">
        <v>1531</v>
      </c>
      <c r="AQ49">
        <v>4270</v>
      </c>
      <c r="AR49">
        <v>976</v>
      </c>
      <c r="AS49">
        <v>1218</v>
      </c>
      <c r="AT49">
        <v>0</v>
      </c>
      <c r="AU49">
        <v>444</v>
      </c>
      <c r="AV49">
        <v>2104</v>
      </c>
      <c r="AW49">
        <v>529</v>
      </c>
      <c r="AX49">
        <v>889</v>
      </c>
      <c r="AY49">
        <v>88</v>
      </c>
      <c r="AZ49">
        <v>260</v>
      </c>
      <c r="BA49">
        <v>891</v>
      </c>
      <c r="BB49">
        <v>119</v>
      </c>
      <c r="BC49">
        <v>19</v>
      </c>
      <c r="BD49">
        <v>1266</v>
      </c>
      <c r="BE49">
        <v>1350</v>
      </c>
      <c r="BF49">
        <v>508</v>
      </c>
      <c r="BG49">
        <v>628</v>
      </c>
      <c r="BH49">
        <v>101</v>
      </c>
      <c r="BI49">
        <v>336</v>
      </c>
      <c r="BJ49">
        <v>231</v>
      </c>
      <c r="BK49">
        <v>104</v>
      </c>
      <c r="BL49">
        <v>11</v>
      </c>
      <c r="BM49">
        <v>165</v>
      </c>
      <c r="BN49">
        <v>0</v>
      </c>
      <c r="BO49">
        <v>0</v>
      </c>
      <c r="BP49">
        <v>24888</v>
      </c>
      <c r="BQ49" s="23" t="s">
        <v>255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3267</v>
      </c>
    </row>
    <row r="50" spans="1:75">
      <c r="A50" t="s">
        <v>264</v>
      </c>
      <c r="C50">
        <v>0</v>
      </c>
      <c r="D50">
        <v>1</v>
      </c>
      <c r="E50">
        <v>0</v>
      </c>
      <c r="F50">
        <v>1</v>
      </c>
      <c r="G50">
        <v>585</v>
      </c>
      <c r="H50">
        <v>63</v>
      </c>
      <c r="I50">
        <v>39</v>
      </c>
      <c r="J50">
        <v>66</v>
      </c>
      <c r="K50">
        <v>57</v>
      </c>
      <c r="L50">
        <v>187</v>
      </c>
      <c r="M50">
        <v>260</v>
      </c>
      <c r="N50">
        <v>105</v>
      </c>
      <c r="O50">
        <v>102</v>
      </c>
      <c r="P50">
        <v>69</v>
      </c>
      <c r="Q50">
        <v>72</v>
      </c>
      <c r="R50">
        <v>158</v>
      </c>
      <c r="S50">
        <v>323</v>
      </c>
      <c r="T50">
        <v>83</v>
      </c>
      <c r="U50">
        <v>159</v>
      </c>
      <c r="V50">
        <v>77</v>
      </c>
      <c r="W50">
        <v>310</v>
      </c>
      <c r="X50">
        <v>58</v>
      </c>
      <c r="Y50">
        <v>130</v>
      </c>
      <c r="Z50">
        <v>458</v>
      </c>
      <c r="AA50">
        <v>87</v>
      </c>
      <c r="AB50">
        <v>70</v>
      </c>
      <c r="AC50">
        <v>764</v>
      </c>
      <c r="AD50">
        <v>222</v>
      </c>
      <c r="AE50">
        <v>1989</v>
      </c>
      <c r="AF50">
        <v>1079</v>
      </c>
      <c r="AG50">
        <v>201</v>
      </c>
      <c r="AH50">
        <v>159</v>
      </c>
      <c r="AI50">
        <v>87</v>
      </c>
      <c r="AJ50">
        <v>243</v>
      </c>
      <c r="AK50">
        <v>83</v>
      </c>
      <c r="AL50">
        <v>220</v>
      </c>
      <c r="AM50">
        <v>530</v>
      </c>
      <c r="AN50">
        <v>181</v>
      </c>
      <c r="AO50">
        <v>945</v>
      </c>
      <c r="AP50">
        <v>11361</v>
      </c>
      <c r="AQ50">
        <v>4339</v>
      </c>
      <c r="AR50">
        <v>1159</v>
      </c>
      <c r="AS50">
        <v>1311</v>
      </c>
      <c r="AT50">
        <v>0</v>
      </c>
      <c r="AU50">
        <v>566</v>
      </c>
      <c r="AV50">
        <v>1611</v>
      </c>
      <c r="AW50">
        <v>533</v>
      </c>
      <c r="AX50">
        <v>778</v>
      </c>
      <c r="AY50">
        <v>189</v>
      </c>
      <c r="AZ50">
        <v>142</v>
      </c>
      <c r="BA50">
        <v>635</v>
      </c>
      <c r="BB50">
        <v>44</v>
      </c>
      <c r="BC50">
        <v>53</v>
      </c>
      <c r="BD50">
        <v>1099</v>
      </c>
      <c r="BE50">
        <v>1361</v>
      </c>
      <c r="BF50">
        <v>279</v>
      </c>
      <c r="BG50">
        <v>363</v>
      </c>
      <c r="BH50">
        <v>212</v>
      </c>
      <c r="BI50">
        <v>150</v>
      </c>
      <c r="BJ50">
        <v>114</v>
      </c>
      <c r="BK50">
        <v>226</v>
      </c>
      <c r="BL50">
        <v>88</v>
      </c>
      <c r="BM50">
        <v>42</v>
      </c>
      <c r="BN50">
        <v>0</v>
      </c>
      <c r="BO50">
        <v>0</v>
      </c>
      <c r="BP50">
        <v>1341</v>
      </c>
      <c r="BQ50" s="23" t="s">
        <v>255</v>
      </c>
      <c r="BR50">
        <v>0</v>
      </c>
      <c r="BS50">
        <v>0</v>
      </c>
      <c r="BT50">
        <v>57552</v>
      </c>
      <c r="BU50">
        <v>208</v>
      </c>
      <c r="BV50">
        <v>0</v>
      </c>
      <c r="BW50">
        <v>11394</v>
      </c>
    </row>
    <row r="51" spans="1:75">
      <c r="A51" t="s">
        <v>138</v>
      </c>
      <c r="C51">
        <v>1016</v>
      </c>
      <c r="D51">
        <v>37</v>
      </c>
      <c r="E51">
        <v>95</v>
      </c>
      <c r="F51">
        <v>78</v>
      </c>
      <c r="G51">
        <v>1721</v>
      </c>
      <c r="H51">
        <v>210</v>
      </c>
      <c r="I51">
        <v>90</v>
      </c>
      <c r="J51">
        <v>229</v>
      </c>
      <c r="K51">
        <v>113</v>
      </c>
      <c r="L51">
        <v>179</v>
      </c>
      <c r="M51">
        <v>478</v>
      </c>
      <c r="N51">
        <v>174</v>
      </c>
      <c r="O51">
        <v>162</v>
      </c>
      <c r="P51">
        <v>174</v>
      </c>
      <c r="Q51">
        <v>255</v>
      </c>
      <c r="R51">
        <v>321</v>
      </c>
      <c r="S51">
        <v>192</v>
      </c>
      <c r="T51">
        <v>127</v>
      </c>
      <c r="U51">
        <v>247</v>
      </c>
      <c r="V51">
        <v>349</v>
      </c>
      <c r="W51">
        <v>328</v>
      </c>
      <c r="X51">
        <v>131</v>
      </c>
      <c r="Y51">
        <v>197</v>
      </c>
      <c r="Z51">
        <v>529</v>
      </c>
      <c r="AA51">
        <v>617</v>
      </c>
      <c r="AB51">
        <v>176</v>
      </c>
      <c r="AC51">
        <v>3607</v>
      </c>
      <c r="AD51">
        <v>657</v>
      </c>
      <c r="AE51">
        <v>7265</v>
      </c>
      <c r="AF51">
        <v>4015</v>
      </c>
      <c r="AG51">
        <v>1348</v>
      </c>
      <c r="AH51">
        <v>142</v>
      </c>
      <c r="AI51">
        <v>178</v>
      </c>
      <c r="AJ51">
        <v>2867</v>
      </c>
      <c r="AK51">
        <v>119</v>
      </c>
      <c r="AL51">
        <v>1177</v>
      </c>
      <c r="AM51">
        <v>287</v>
      </c>
      <c r="AN51">
        <v>388</v>
      </c>
      <c r="AO51">
        <v>653</v>
      </c>
      <c r="AP51">
        <v>374</v>
      </c>
      <c r="AQ51">
        <v>22154</v>
      </c>
      <c r="AR51">
        <v>6459</v>
      </c>
      <c r="AS51">
        <v>3195</v>
      </c>
      <c r="AT51">
        <v>5763</v>
      </c>
      <c r="AU51">
        <v>11790</v>
      </c>
      <c r="AV51">
        <v>6891</v>
      </c>
      <c r="AW51">
        <v>586</v>
      </c>
      <c r="AX51">
        <v>602</v>
      </c>
      <c r="AY51">
        <v>511</v>
      </c>
      <c r="AZ51">
        <v>243</v>
      </c>
      <c r="BA51">
        <v>1184</v>
      </c>
      <c r="BB51">
        <v>85</v>
      </c>
      <c r="BC51">
        <v>119</v>
      </c>
      <c r="BD51">
        <v>1017</v>
      </c>
      <c r="BE51">
        <v>4002</v>
      </c>
      <c r="BF51">
        <v>767</v>
      </c>
      <c r="BG51">
        <v>1740</v>
      </c>
      <c r="BH51">
        <v>120</v>
      </c>
      <c r="BI51">
        <v>288</v>
      </c>
      <c r="BJ51">
        <v>284</v>
      </c>
      <c r="BK51">
        <v>1011</v>
      </c>
      <c r="BL51">
        <v>49</v>
      </c>
      <c r="BM51">
        <v>235</v>
      </c>
      <c r="BN51">
        <v>0</v>
      </c>
      <c r="BO51">
        <v>0</v>
      </c>
      <c r="BP51">
        <v>13727</v>
      </c>
      <c r="BQ51" s="23" t="s">
        <v>255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11705</v>
      </c>
    </row>
    <row r="52" spans="1:75">
      <c r="A52" t="s">
        <v>265</v>
      </c>
      <c r="C52">
        <v>953</v>
      </c>
      <c r="D52">
        <v>58</v>
      </c>
      <c r="E52">
        <v>21</v>
      </c>
      <c r="F52">
        <v>21</v>
      </c>
      <c r="G52">
        <v>887</v>
      </c>
      <c r="H52">
        <v>53</v>
      </c>
      <c r="I52">
        <v>27</v>
      </c>
      <c r="J52">
        <v>54</v>
      </c>
      <c r="K52">
        <v>27</v>
      </c>
      <c r="L52">
        <v>79</v>
      </c>
      <c r="M52">
        <v>220</v>
      </c>
      <c r="N52">
        <v>101</v>
      </c>
      <c r="O52">
        <v>49</v>
      </c>
      <c r="P52">
        <v>95</v>
      </c>
      <c r="Q52">
        <v>70</v>
      </c>
      <c r="R52">
        <v>109</v>
      </c>
      <c r="S52">
        <v>85</v>
      </c>
      <c r="T52">
        <v>70</v>
      </c>
      <c r="U52">
        <v>105</v>
      </c>
      <c r="V52">
        <v>79</v>
      </c>
      <c r="W52">
        <v>157</v>
      </c>
      <c r="X52">
        <v>56</v>
      </c>
      <c r="Y52">
        <v>76</v>
      </c>
      <c r="Z52">
        <v>109</v>
      </c>
      <c r="AA52">
        <v>20</v>
      </c>
      <c r="AB52">
        <v>85</v>
      </c>
      <c r="AC52">
        <v>672</v>
      </c>
      <c r="AD52">
        <v>198</v>
      </c>
      <c r="AE52">
        <v>1375</v>
      </c>
      <c r="AF52">
        <v>789</v>
      </c>
      <c r="AG52">
        <v>594</v>
      </c>
      <c r="AH52">
        <v>518</v>
      </c>
      <c r="AI52">
        <v>181</v>
      </c>
      <c r="AJ52">
        <v>253</v>
      </c>
      <c r="AK52">
        <v>73</v>
      </c>
      <c r="AL52">
        <v>302</v>
      </c>
      <c r="AM52">
        <v>94</v>
      </c>
      <c r="AN52">
        <v>44</v>
      </c>
      <c r="AO52">
        <v>919</v>
      </c>
      <c r="AP52">
        <v>384</v>
      </c>
      <c r="AQ52">
        <v>376</v>
      </c>
      <c r="AR52">
        <v>6996</v>
      </c>
      <c r="AS52">
        <v>1339</v>
      </c>
      <c r="AT52">
        <v>54</v>
      </c>
      <c r="AU52">
        <v>309</v>
      </c>
      <c r="AV52">
        <v>1267</v>
      </c>
      <c r="AW52">
        <v>201</v>
      </c>
      <c r="AX52">
        <v>237</v>
      </c>
      <c r="AY52">
        <v>86</v>
      </c>
      <c r="AZ52">
        <v>90</v>
      </c>
      <c r="BA52">
        <v>341</v>
      </c>
      <c r="BB52">
        <v>60</v>
      </c>
      <c r="BC52">
        <v>67</v>
      </c>
      <c r="BD52">
        <v>549</v>
      </c>
      <c r="BE52">
        <v>423</v>
      </c>
      <c r="BF52">
        <v>91</v>
      </c>
      <c r="BG52">
        <v>218</v>
      </c>
      <c r="BH52">
        <v>178</v>
      </c>
      <c r="BI52">
        <v>68</v>
      </c>
      <c r="BJ52">
        <v>62</v>
      </c>
      <c r="BK52">
        <v>67</v>
      </c>
      <c r="BL52">
        <v>27</v>
      </c>
      <c r="BM52">
        <v>58</v>
      </c>
      <c r="BN52">
        <v>0</v>
      </c>
      <c r="BO52">
        <v>0</v>
      </c>
      <c r="BP52">
        <v>52566</v>
      </c>
      <c r="BQ52" s="23" t="s">
        <v>255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2165</v>
      </c>
    </row>
    <row r="53" spans="1:75">
      <c r="A53" t="s">
        <v>140</v>
      </c>
      <c r="C53">
        <v>11</v>
      </c>
      <c r="D53">
        <v>17</v>
      </c>
      <c r="E53">
        <v>0</v>
      </c>
      <c r="F53">
        <v>13</v>
      </c>
      <c r="G53">
        <v>270</v>
      </c>
      <c r="H53">
        <v>34</v>
      </c>
      <c r="I53">
        <v>21</v>
      </c>
      <c r="J53">
        <v>43</v>
      </c>
      <c r="K53">
        <v>21</v>
      </c>
      <c r="L53">
        <v>131</v>
      </c>
      <c r="M53">
        <v>270</v>
      </c>
      <c r="N53">
        <v>35</v>
      </c>
      <c r="O53">
        <v>19</v>
      </c>
      <c r="P53">
        <v>74</v>
      </c>
      <c r="Q53">
        <v>32</v>
      </c>
      <c r="R53">
        <v>70</v>
      </c>
      <c r="S53">
        <v>71</v>
      </c>
      <c r="T53">
        <v>52</v>
      </c>
      <c r="U53">
        <v>185</v>
      </c>
      <c r="V53">
        <v>41</v>
      </c>
      <c r="W53">
        <v>142</v>
      </c>
      <c r="X53">
        <v>38</v>
      </c>
      <c r="Y53">
        <v>65</v>
      </c>
      <c r="Z53">
        <v>142</v>
      </c>
      <c r="AA53">
        <v>51</v>
      </c>
      <c r="AB53">
        <v>28</v>
      </c>
      <c r="AC53">
        <v>711</v>
      </c>
      <c r="AD53">
        <v>53</v>
      </c>
      <c r="AE53">
        <v>318</v>
      </c>
      <c r="AF53">
        <v>306</v>
      </c>
      <c r="AG53">
        <v>567</v>
      </c>
      <c r="AH53">
        <v>218</v>
      </c>
      <c r="AI53">
        <v>105</v>
      </c>
      <c r="AJ53">
        <v>157</v>
      </c>
      <c r="AK53">
        <v>126</v>
      </c>
      <c r="AL53">
        <v>227</v>
      </c>
      <c r="AM53">
        <v>72</v>
      </c>
      <c r="AN53">
        <v>26</v>
      </c>
      <c r="AO53">
        <v>797</v>
      </c>
      <c r="AP53">
        <v>184</v>
      </c>
      <c r="AQ53">
        <v>12596</v>
      </c>
      <c r="AR53">
        <v>22190</v>
      </c>
      <c r="AS53">
        <v>2665</v>
      </c>
      <c r="AT53">
        <v>0</v>
      </c>
      <c r="AU53">
        <v>104</v>
      </c>
      <c r="AV53">
        <v>924</v>
      </c>
      <c r="AW53">
        <v>271</v>
      </c>
      <c r="AX53">
        <v>175</v>
      </c>
      <c r="AY53">
        <v>38</v>
      </c>
      <c r="AZ53">
        <v>83</v>
      </c>
      <c r="BA53">
        <v>303</v>
      </c>
      <c r="BB53">
        <v>45</v>
      </c>
      <c r="BC53">
        <v>54</v>
      </c>
      <c r="BD53">
        <v>466</v>
      </c>
      <c r="BE53">
        <v>1</v>
      </c>
      <c r="BF53">
        <v>74</v>
      </c>
      <c r="BG53">
        <v>56</v>
      </c>
      <c r="BH53">
        <v>34</v>
      </c>
      <c r="BI53">
        <v>59</v>
      </c>
      <c r="BJ53">
        <v>49</v>
      </c>
      <c r="BK53">
        <v>0</v>
      </c>
      <c r="BL53">
        <v>29</v>
      </c>
      <c r="BM53">
        <v>47</v>
      </c>
      <c r="BN53">
        <v>0</v>
      </c>
      <c r="BO53">
        <v>0</v>
      </c>
      <c r="BP53">
        <v>0</v>
      </c>
      <c r="BQ53" s="23" t="s">
        <v>255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>
      <c r="A54" t="s">
        <v>71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175560</v>
      </c>
      <c r="BQ54" s="23" t="s">
        <v>255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>
      <c r="A55" t="s">
        <v>141</v>
      </c>
      <c r="C55">
        <v>17</v>
      </c>
      <c r="D55">
        <v>1</v>
      </c>
      <c r="E55">
        <v>1</v>
      </c>
      <c r="F55">
        <v>66</v>
      </c>
      <c r="G55">
        <v>693</v>
      </c>
      <c r="H55">
        <v>56</v>
      </c>
      <c r="I55">
        <v>83</v>
      </c>
      <c r="J55">
        <v>135</v>
      </c>
      <c r="K55">
        <v>87</v>
      </c>
      <c r="L55">
        <v>113</v>
      </c>
      <c r="M55">
        <v>334</v>
      </c>
      <c r="N55">
        <v>259</v>
      </c>
      <c r="O55">
        <v>113</v>
      </c>
      <c r="P55">
        <v>220</v>
      </c>
      <c r="Q55">
        <v>295</v>
      </c>
      <c r="R55">
        <v>191</v>
      </c>
      <c r="S55">
        <v>100</v>
      </c>
      <c r="T55">
        <v>38</v>
      </c>
      <c r="U55">
        <v>198</v>
      </c>
      <c r="V55">
        <v>96</v>
      </c>
      <c r="W55">
        <v>391</v>
      </c>
      <c r="X55">
        <v>89</v>
      </c>
      <c r="Y55">
        <v>103</v>
      </c>
      <c r="Z55">
        <v>186</v>
      </c>
      <c r="AA55">
        <v>33</v>
      </c>
      <c r="AB55">
        <v>110</v>
      </c>
      <c r="AC55">
        <v>748</v>
      </c>
      <c r="AD55">
        <v>727</v>
      </c>
      <c r="AE55">
        <v>11826</v>
      </c>
      <c r="AF55">
        <v>6073</v>
      </c>
      <c r="AG55">
        <v>890</v>
      </c>
      <c r="AH55">
        <v>298</v>
      </c>
      <c r="AI55">
        <v>202</v>
      </c>
      <c r="AJ55">
        <v>1179</v>
      </c>
      <c r="AK55">
        <v>255</v>
      </c>
      <c r="AL55">
        <v>1902</v>
      </c>
      <c r="AM55">
        <v>418</v>
      </c>
      <c r="AN55">
        <v>339</v>
      </c>
      <c r="AO55">
        <v>971</v>
      </c>
      <c r="AP55">
        <v>2273</v>
      </c>
      <c r="AQ55">
        <v>4154</v>
      </c>
      <c r="AR55">
        <v>1775</v>
      </c>
      <c r="AS55">
        <v>1612</v>
      </c>
      <c r="AT55">
        <v>1088</v>
      </c>
      <c r="AU55">
        <v>9572</v>
      </c>
      <c r="AV55">
        <v>5485</v>
      </c>
      <c r="AW55">
        <v>1638</v>
      </c>
      <c r="AX55">
        <v>1942</v>
      </c>
      <c r="AY55">
        <v>177</v>
      </c>
      <c r="AZ55">
        <v>601</v>
      </c>
      <c r="BA55">
        <v>1995</v>
      </c>
      <c r="BB55">
        <v>159</v>
      </c>
      <c r="BC55">
        <v>137</v>
      </c>
      <c r="BD55">
        <v>3996</v>
      </c>
      <c r="BE55">
        <v>2111</v>
      </c>
      <c r="BF55">
        <v>665</v>
      </c>
      <c r="BG55">
        <v>1501</v>
      </c>
      <c r="BH55">
        <v>1077</v>
      </c>
      <c r="BI55">
        <v>570</v>
      </c>
      <c r="BJ55">
        <v>284</v>
      </c>
      <c r="BK55">
        <v>512</v>
      </c>
      <c r="BL55">
        <v>50</v>
      </c>
      <c r="BM55">
        <v>132</v>
      </c>
      <c r="BN55">
        <v>0</v>
      </c>
      <c r="BO55">
        <v>0</v>
      </c>
      <c r="BP55">
        <v>57274</v>
      </c>
      <c r="BQ55" s="23" t="s">
        <v>255</v>
      </c>
      <c r="BR55">
        <v>0</v>
      </c>
      <c r="BS55">
        <v>15930</v>
      </c>
      <c r="BT55">
        <v>5980</v>
      </c>
      <c r="BU55">
        <v>0</v>
      </c>
      <c r="BV55">
        <v>0</v>
      </c>
      <c r="BW55">
        <v>0</v>
      </c>
    </row>
    <row r="56" spans="1:75">
      <c r="A56" t="s">
        <v>266</v>
      </c>
      <c r="C56">
        <v>984</v>
      </c>
      <c r="D56">
        <v>28</v>
      </c>
      <c r="E56">
        <v>104</v>
      </c>
      <c r="F56">
        <v>147</v>
      </c>
      <c r="G56">
        <v>5084</v>
      </c>
      <c r="H56">
        <v>287</v>
      </c>
      <c r="I56">
        <v>310</v>
      </c>
      <c r="J56">
        <v>692</v>
      </c>
      <c r="K56">
        <v>405</v>
      </c>
      <c r="L56">
        <v>782</v>
      </c>
      <c r="M56">
        <v>1196</v>
      </c>
      <c r="N56">
        <v>877</v>
      </c>
      <c r="O56">
        <v>1190</v>
      </c>
      <c r="P56">
        <v>983</v>
      </c>
      <c r="Q56">
        <v>1175</v>
      </c>
      <c r="R56">
        <v>1397</v>
      </c>
      <c r="S56">
        <v>615</v>
      </c>
      <c r="T56">
        <v>328</v>
      </c>
      <c r="U56">
        <v>1180</v>
      </c>
      <c r="V56">
        <v>797</v>
      </c>
      <c r="W56">
        <v>1594</v>
      </c>
      <c r="X56">
        <v>476</v>
      </c>
      <c r="Y56">
        <v>890</v>
      </c>
      <c r="Z56">
        <v>1779</v>
      </c>
      <c r="AA56">
        <v>363</v>
      </c>
      <c r="AB56">
        <v>654</v>
      </c>
      <c r="AC56">
        <v>9009</v>
      </c>
      <c r="AD56">
        <v>1527</v>
      </c>
      <c r="AE56">
        <v>17379</v>
      </c>
      <c r="AF56">
        <v>6071</v>
      </c>
      <c r="AG56">
        <v>1763</v>
      </c>
      <c r="AH56">
        <v>1436</v>
      </c>
      <c r="AI56">
        <v>613</v>
      </c>
      <c r="AJ56">
        <v>3343</v>
      </c>
      <c r="AK56">
        <v>282</v>
      </c>
      <c r="AL56">
        <v>3220</v>
      </c>
      <c r="AM56">
        <v>1531</v>
      </c>
      <c r="AN56">
        <v>1107</v>
      </c>
      <c r="AO56">
        <v>2088</v>
      </c>
      <c r="AP56">
        <v>4645</v>
      </c>
      <c r="AQ56">
        <v>2712</v>
      </c>
      <c r="AR56">
        <v>2738</v>
      </c>
      <c r="AS56">
        <v>2410</v>
      </c>
      <c r="AT56">
        <v>0</v>
      </c>
      <c r="AU56">
        <v>4892</v>
      </c>
      <c r="AV56">
        <v>50353</v>
      </c>
      <c r="AW56">
        <v>2805</v>
      </c>
      <c r="AX56">
        <v>4368</v>
      </c>
      <c r="AY56">
        <v>715</v>
      </c>
      <c r="AZ56">
        <v>787</v>
      </c>
      <c r="BA56">
        <v>3537</v>
      </c>
      <c r="BB56">
        <v>407</v>
      </c>
      <c r="BC56">
        <v>512</v>
      </c>
      <c r="BD56">
        <v>5644</v>
      </c>
      <c r="BE56">
        <v>2883</v>
      </c>
      <c r="BF56">
        <v>1528</v>
      </c>
      <c r="BG56">
        <v>2958</v>
      </c>
      <c r="BH56">
        <v>1631</v>
      </c>
      <c r="BI56">
        <v>683</v>
      </c>
      <c r="BJ56">
        <v>608</v>
      </c>
      <c r="BK56">
        <v>493</v>
      </c>
      <c r="BL56">
        <v>287</v>
      </c>
      <c r="BM56">
        <v>431</v>
      </c>
      <c r="BN56">
        <v>0</v>
      </c>
      <c r="BO56">
        <v>0</v>
      </c>
      <c r="BP56">
        <v>9239</v>
      </c>
      <c r="BQ56" s="23" t="s">
        <v>255</v>
      </c>
      <c r="BR56">
        <v>0</v>
      </c>
      <c r="BS56">
        <v>0</v>
      </c>
      <c r="BT56">
        <v>22994</v>
      </c>
      <c r="BU56">
        <v>20</v>
      </c>
      <c r="BV56">
        <v>0</v>
      </c>
      <c r="BW56">
        <v>16369</v>
      </c>
    </row>
    <row r="57" spans="1:75">
      <c r="A57" t="s">
        <v>267</v>
      </c>
      <c r="C57">
        <v>393</v>
      </c>
      <c r="D57">
        <v>18</v>
      </c>
      <c r="E57">
        <v>0</v>
      </c>
      <c r="F57">
        <v>30</v>
      </c>
      <c r="G57">
        <v>704</v>
      </c>
      <c r="H57">
        <v>78</v>
      </c>
      <c r="I57">
        <v>80</v>
      </c>
      <c r="J57">
        <v>84</v>
      </c>
      <c r="K57">
        <v>36</v>
      </c>
      <c r="L57">
        <v>134</v>
      </c>
      <c r="M57">
        <v>282</v>
      </c>
      <c r="N57">
        <v>198</v>
      </c>
      <c r="O57">
        <v>104</v>
      </c>
      <c r="P57">
        <v>195</v>
      </c>
      <c r="Q57">
        <v>201</v>
      </c>
      <c r="R57">
        <v>309</v>
      </c>
      <c r="S57">
        <v>299</v>
      </c>
      <c r="T57">
        <v>213</v>
      </c>
      <c r="U57">
        <v>347</v>
      </c>
      <c r="V57">
        <v>368</v>
      </c>
      <c r="W57">
        <v>1105</v>
      </c>
      <c r="X57">
        <v>105</v>
      </c>
      <c r="Y57">
        <v>291</v>
      </c>
      <c r="Z57">
        <v>460</v>
      </c>
      <c r="AA57">
        <v>92</v>
      </c>
      <c r="AB57">
        <v>170</v>
      </c>
      <c r="AC57">
        <v>6478</v>
      </c>
      <c r="AD57">
        <v>301</v>
      </c>
      <c r="AE57">
        <v>706</v>
      </c>
      <c r="AF57">
        <v>438</v>
      </c>
      <c r="AG57">
        <v>240</v>
      </c>
      <c r="AH57">
        <v>218</v>
      </c>
      <c r="AI57">
        <v>80</v>
      </c>
      <c r="AJ57">
        <v>410</v>
      </c>
      <c r="AK57">
        <v>17</v>
      </c>
      <c r="AL57">
        <v>482</v>
      </c>
      <c r="AM57">
        <v>186</v>
      </c>
      <c r="AN57">
        <v>219</v>
      </c>
      <c r="AO57">
        <v>284</v>
      </c>
      <c r="AP57">
        <v>654</v>
      </c>
      <c r="AQ57">
        <v>792</v>
      </c>
      <c r="AR57">
        <v>715</v>
      </c>
      <c r="AS57">
        <v>356</v>
      </c>
      <c r="AT57">
        <v>0</v>
      </c>
      <c r="AU57">
        <v>1929</v>
      </c>
      <c r="AV57">
        <v>1453</v>
      </c>
      <c r="AW57">
        <v>16452</v>
      </c>
      <c r="AX57">
        <v>1020</v>
      </c>
      <c r="AY57">
        <v>286</v>
      </c>
      <c r="AZ57">
        <v>224</v>
      </c>
      <c r="BA57">
        <v>950</v>
      </c>
      <c r="BB57">
        <v>222</v>
      </c>
      <c r="BC57">
        <v>32</v>
      </c>
      <c r="BD57">
        <v>2277</v>
      </c>
      <c r="BE57">
        <v>2196</v>
      </c>
      <c r="BF57">
        <v>300</v>
      </c>
      <c r="BG57">
        <v>80</v>
      </c>
      <c r="BH57">
        <v>84</v>
      </c>
      <c r="BI57">
        <v>297</v>
      </c>
      <c r="BJ57">
        <v>186</v>
      </c>
      <c r="BK57">
        <v>2</v>
      </c>
      <c r="BL57">
        <v>62</v>
      </c>
      <c r="BM57">
        <v>395</v>
      </c>
      <c r="BN57">
        <v>0</v>
      </c>
      <c r="BO57">
        <v>0</v>
      </c>
      <c r="BP57">
        <v>1155</v>
      </c>
      <c r="BQ57" s="23" t="s">
        <v>255</v>
      </c>
      <c r="BR57">
        <v>0</v>
      </c>
      <c r="BS57">
        <v>0</v>
      </c>
      <c r="BT57">
        <v>23323</v>
      </c>
      <c r="BU57">
        <v>160</v>
      </c>
      <c r="BV57">
        <v>0</v>
      </c>
      <c r="BW57">
        <v>10666</v>
      </c>
    </row>
    <row r="58" spans="1:75">
      <c r="A58" t="s">
        <v>144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2512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 s="23" t="s">
        <v>255</v>
      </c>
      <c r="BR58">
        <v>0</v>
      </c>
      <c r="BS58">
        <v>12526</v>
      </c>
      <c r="BT58">
        <v>50583</v>
      </c>
      <c r="BU58">
        <v>-95</v>
      </c>
      <c r="BV58">
        <v>0</v>
      </c>
      <c r="BW58">
        <v>8158</v>
      </c>
    </row>
    <row r="59" spans="1:75">
      <c r="A59" t="s">
        <v>145</v>
      </c>
      <c r="C59">
        <v>0</v>
      </c>
      <c r="D59">
        <v>0</v>
      </c>
      <c r="E59">
        <v>0</v>
      </c>
      <c r="F59">
        <v>13</v>
      </c>
      <c r="G59">
        <v>2908</v>
      </c>
      <c r="H59">
        <v>211</v>
      </c>
      <c r="I59">
        <v>15</v>
      </c>
      <c r="J59">
        <v>41</v>
      </c>
      <c r="K59">
        <v>222</v>
      </c>
      <c r="L59">
        <v>91</v>
      </c>
      <c r="M59">
        <v>1222</v>
      </c>
      <c r="N59">
        <v>876</v>
      </c>
      <c r="O59">
        <v>77</v>
      </c>
      <c r="P59">
        <v>32</v>
      </c>
      <c r="Q59">
        <v>27</v>
      </c>
      <c r="R59">
        <v>81</v>
      </c>
      <c r="S59">
        <v>102</v>
      </c>
      <c r="T59">
        <v>84</v>
      </c>
      <c r="U59">
        <v>52</v>
      </c>
      <c r="V59">
        <v>1216</v>
      </c>
      <c r="W59">
        <v>49</v>
      </c>
      <c r="X59">
        <v>330</v>
      </c>
      <c r="Y59">
        <v>104</v>
      </c>
      <c r="Z59">
        <v>101</v>
      </c>
      <c r="AA59">
        <v>0</v>
      </c>
      <c r="AB59">
        <v>104</v>
      </c>
      <c r="AC59">
        <v>325</v>
      </c>
      <c r="AD59">
        <v>64</v>
      </c>
      <c r="AE59">
        <v>459</v>
      </c>
      <c r="AF59">
        <v>3925</v>
      </c>
      <c r="AG59">
        <v>236</v>
      </c>
      <c r="AH59">
        <v>11</v>
      </c>
      <c r="AI59">
        <v>124</v>
      </c>
      <c r="AJ59">
        <v>60</v>
      </c>
      <c r="AK59">
        <v>0</v>
      </c>
      <c r="AL59">
        <v>192</v>
      </c>
      <c r="AM59">
        <v>350</v>
      </c>
      <c r="AN59">
        <v>115</v>
      </c>
      <c r="AO59">
        <v>725</v>
      </c>
      <c r="AP59">
        <v>487</v>
      </c>
      <c r="AQ59">
        <v>894</v>
      </c>
      <c r="AR59">
        <v>728</v>
      </c>
      <c r="AS59">
        <v>0</v>
      </c>
      <c r="AT59">
        <v>0</v>
      </c>
      <c r="AU59">
        <v>70</v>
      </c>
      <c r="AV59">
        <v>229</v>
      </c>
      <c r="AW59">
        <v>93</v>
      </c>
      <c r="AX59">
        <v>91</v>
      </c>
      <c r="AY59">
        <v>1563</v>
      </c>
      <c r="AZ59">
        <v>115</v>
      </c>
      <c r="BA59">
        <v>154</v>
      </c>
      <c r="BB59">
        <v>60</v>
      </c>
      <c r="BC59">
        <v>351</v>
      </c>
      <c r="BD59">
        <v>156</v>
      </c>
      <c r="BE59">
        <v>596</v>
      </c>
      <c r="BF59">
        <v>155</v>
      </c>
      <c r="BG59">
        <v>472</v>
      </c>
      <c r="BH59">
        <v>81</v>
      </c>
      <c r="BI59">
        <v>423</v>
      </c>
      <c r="BJ59">
        <v>262</v>
      </c>
      <c r="BK59">
        <v>53</v>
      </c>
      <c r="BL59">
        <v>39</v>
      </c>
      <c r="BM59">
        <v>0</v>
      </c>
      <c r="BN59">
        <v>0</v>
      </c>
      <c r="BO59">
        <v>0</v>
      </c>
      <c r="BP59">
        <v>0</v>
      </c>
      <c r="BQ59" s="23" t="s">
        <v>255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4492</v>
      </c>
    </row>
    <row r="60" spans="1:75">
      <c r="A60" t="s">
        <v>268</v>
      </c>
      <c r="C60">
        <v>406</v>
      </c>
      <c r="D60">
        <v>4</v>
      </c>
      <c r="E60">
        <v>6</v>
      </c>
      <c r="F60">
        <v>6</v>
      </c>
      <c r="G60">
        <v>340</v>
      </c>
      <c r="H60">
        <v>12</v>
      </c>
      <c r="I60">
        <v>9</v>
      </c>
      <c r="J60">
        <v>28</v>
      </c>
      <c r="K60">
        <v>13</v>
      </c>
      <c r="L60">
        <v>38</v>
      </c>
      <c r="M60">
        <v>59</v>
      </c>
      <c r="N60">
        <v>28</v>
      </c>
      <c r="O60">
        <v>28</v>
      </c>
      <c r="P60">
        <v>38</v>
      </c>
      <c r="Q60">
        <v>63</v>
      </c>
      <c r="R60">
        <v>87</v>
      </c>
      <c r="S60">
        <v>21</v>
      </c>
      <c r="T60">
        <v>20</v>
      </c>
      <c r="U60">
        <v>47</v>
      </c>
      <c r="V60">
        <v>22</v>
      </c>
      <c r="W60">
        <v>86</v>
      </c>
      <c r="X60">
        <v>16</v>
      </c>
      <c r="Y60">
        <v>35</v>
      </c>
      <c r="Z60">
        <v>148</v>
      </c>
      <c r="AA60">
        <v>13</v>
      </c>
      <c r="AB60">
        <v>33</v>
      </c>
      <c r="AC60">
        <v>329</v>
      </c>
      <c r="AD60">
        <v>126</v>
      </c>
      <c r="AE60">
        <v>1308</v>
      </c>
      <c r="AF60">
        <v>390</v>
      </c>
      <c r="AG60">
        <v>127</v>
      </c>
      <c r="AH60">
        <v>122</v>
      </c>
      <c r="AI60">
        <v>50</v>
      </c>
      <c r="AJ60">
        <v>191</v>
      </c>
      <c r="AK60">
        <v>17</v>
      </c>
      <c r="AL60">
        <v>145</v>
      </c>
      <c r="AM60">
        <v>51</v>
      </c>
      <c r="AN60">
        <v>75</v>
      </c>
      <c r="AO60">
        <v>169</v>
      </c>
      <c r="AP60">
        <v>200</v>
      </c>
      <c r="AQ60">
        <v>765</v>
      </c>
      <c r="AR60">
        <v>684</v>
      </c>
      <c r="AS60">
        <v>464</v>
      </c>
      <c r="AT60">
        <v>0</v>
      </c>
      <c r="AU60">
        <v>169</v>
      </c>
      <c r="AV60">
        <v>776</v>
      </c>
      <c r="AW60">
        <v>176</v>
      </c>
      <c r="AX60">
        <v>495</v>
      </c>
      <c r="AY60">
        <v>176</v>
      </c>
      <c r="AZ60">
        <v>535</v>
      </c>
      <c r="BA60">
        <v>462</v>
      </c>
      <c r="BB60">
        <v>15</v>
      </c>
      <c r="BC60">
        <v>37</v>
      </c>
      <c r="BD60">
        <v>747</v>
      </c>
      <c r="BE60">
        <v>1191</v>
      </c>
      <c r="BF60">
        <v>506</v>
      </c>
      <c r="BG60">
        <v>451</v>
      </c>
      <c r="BH60">
        <v>491</v>
      </c>
      <c r="BI60">
        <v>117</v>
      </c>
      <c r="BJ60">
        <v>72</v>
      </c>
      <c r="BK60">
        <v>173</v>
      </c>
      <c r="BL60">
        <v>8</v>
      </c>
      <c r="BM60">
        <v>36</v>
      </c>
      <c r="BN60">
        <v>0</v>
      </c>
      <c r="BO60">
        <v>0</v>
      </c>
      <c r="BP60">
        <v>4232</v>
      </c>
      <c r="BQ60" s="23" t="s">
        <v>255</v>
      </c>
      <c r="BR60">
        <v>0</v>
      </c>
      <c r="BS60">
        <v>0</v>
      </c>
      <c r="BT60">
        <v>0</v>
      </c>
      <c r="BU60">
        <v>110</v>
      </c>
      <c r="BV60">
        <v>0</v>
      </c>
      <c r="BW60">
        <v>10</v>
      </c>
    </row>
    <row r="61" spans="1:75">
      <c r="A61" t="s">
        <v>147</v>
      </c>
      <c r="C61">
        <v>429</v>
      </c>
      <c r="D61">
        <v>10</v>
      </c>
      <c r="E61">
        <v>37</v>
      </c>
      <c r="F61">
        <v>44</v>
      </c>
      <c r="G61">
        <v>1658</v>
      </c>
      <c r="H61">
        <v>70</v>
      </c>
      <c r="I61">
        <v>36</v>
      </c>
      <c r="J61">
        <v>163</v>
      </c>
      <c r="K61">
        <v>79</v>
      </c>
      <c r="L61">
        <v>285</v>
      </c>
      <c r="M61">
        <v>335</v>
      </c>
      <c r="N61">
        <v>186</v>
      </c>
      <c r="O61">
        <v>260</v>
      </c>
      <c r="P61">
        <v>397</v>
      </c>
      <c r="Q61">
        <v>360</v>
      </c>
      <c r="R61">
        <v>503</v>
      </c>
      <c r="S61">
        <v>104</v>
      </c>
      <c r="T61">
        <v>107</v>
      </c>
      <c r="U61">
        <v>309</v>
      </c>
      <c r="V61">
        <v>243</v>
      </c>
      <c r="W61">
        <v>470</v>
      </c>
      <c r="X61">
        <v>95</v>
      </c>
      <c r="Y61">
        <v>236</v>
      </c>
      <c r="Z61">
        <v>892</v>
      </c>
      <c r="AA61">
        <v>164</v>
      </c>
      <c r="AB61">
        <v>381</v>
      </c>
      <c r="AC61">
        <v>3358</v>
      </c>
      <c r="AD61">
        <v>696</v>
      </c>
      <c r="AE61">
        <v>5189</v>
      </c>
      <c r="AF61">
        <v>1864</v>
      </c>
      <c r="AG61">
        <v>1384</v>
      </c>
      <c r="AH61">
        <v>566</v>
      </c>
      <c r="AI61">
        <v>251</v>
      </c>
      <c r="AJ61">
        <v>1151</v>
      </c>
      <c r="AK61">
        <v>99</v>
      </c>
      <c r="AL61">
        <v>430</v>
      </c>
      <c r="AM61">
        <v>284</v>
      </c>
      <c r="AN61">
        <v>534</v>
      </c>
      <c r="AO61">
        <v>1406</v>
      </c>
      <c r="AP61">
        <v>1350</v>
      </c>
      <c r="AQ61">
        <v>2294</v>
      </c>
      <c r="AR61">
        <v>2052</v>
      </c>
      <c r="AS61">
        <v>1392</v>
      </c>
      <c r="AT61">
        <v>0</v>
      </c>
      <c r="AU61">
        <v>803</v>
      </c>
      <c r="AV61">
        <v>4644</v>
      </c>
      <c r="AW61">
        <v>1020</v>
      </c>
      <c r="AX61">
        <v>2519</v>
      </c>
      <c r="AY61">
        <v>1017</v>
      </c>
      <c r="AZ61">
        <v>342</v>
      </c>
      <c r="BA61">
        <v>3513</v>
      </c>
      <c r="BB61">
        <v>86</v>
      </c>
      <c r="BC61">
        <v>180</v>
      </c>
      <c r="BD61">
        <v>3739</v>
      </c>
      <c r="BE61">
        <v>3672</v>
      </c>
      <c r="BF61">
        <v>1567</v>
      </c>
      <c r="BG61">
        <v>1439</v>
      </c>
      <c r="BH61">
        <v>803</v>
      </c>
      <c r="BI61">
        <v>462</v>
      </c>
      <c r="BJ61">
        <v>569</v>
      </c>
      <c r="BK61">
        <v>107</v>
      </c>
      <c r="BL61">
        <v>132</v>
      </c>
      <c r="BM61">
        <v>1456</v>
      </c>
      <c r="BN61">
        <v>0</v>
      </c>
      <c r="BO61">
        <v>0</v>
      </c>
      <c r="BP61">
        <v>4752</v>
      </c>
      <c r="BQ61" s="23" t="s">
        <v>255</v>
      </c>
      <c r="BR61">
        <v>0</v>
      </c>
      <c r="BS61">
        <v>1048</v>
      </c>
      <c r="BT61">
        <v>0</v>
      </c>
      <c r="BU61">
        <v>0</v>
      </c>
      <c r="BV61">
        <v>0</v>
      </c>
      <c r="BW61">
        <v>15480</v>
      </c>
    </row>
    <row r="62" spans="1:75">
      <c r="A62" t="s">
        <v>148</v>
      </c>
      <c r="C62">
        <v>0</v>
      </c>
      <c r="D62">
        <v>9</v>
      </c>
      <c r="E62">
        <v>5</v>
      </c>
      <c r="F62">
        <v>98</v>
      </c>
      <c r="G62">
        <v>2785</v>
      </c>
      <c r="H62">
        <v>462</v>
      </c>
      <c r="I62">
        <v>233</v>
      </c>
      <c r="J62">
        <v>359</v>
      </c>
      <c r="K62">
        <v>195</v>
      </c>
      <c r="L62">
        <v>27</v>
      </c>
      <c r="M62">
        <v>655</v>
      </c>
      <c r="N62">
        <v>346</v>
      </c>
      <c r="O62">
        <v>987</v>
      </c>
      <c r="P62">
        <v>767</v>
      </c>
      <c r="Q62">
        <v>816</v>
      </c>
      <c r="R62">
        <v>1325</v>
      </c>
      <c r="S62">
        <v>409</v>
      </c>
      <c r="T62">
        <v>624</v>
      </c>
      <c r="U62">
        <v>1011</v>
      </c>
      <c r="V62">
        <v>1117</v>
      </c>
      <c r="W62">
        <v>1325</v>
      </c>
      <c r="X62">
        <v>252</v>
      </c>
      <c r="Y62">
        <v>874</v>
      </c>
      <c r="Z62">
        <v>236</v>
      </c>
      <c r="AA62">
        <v>191</v>
      </c>
      <c r="AB62">
        <v>602</v>
      </c>
      <c r="AC62">
        <v>7560</v>
      </c>
      <c r="AD62">
        <v>297</v>
      </c>
      <c r="AE62">
        <v>1934</v>
      </c>
      <c r="AF62">
        <v>1384</v>
      </c>
      <c r="AG62">
        <v>2199</v>
      </c>
      <c r="AH62">
        <v>396</v>
      </c>
      <c r="AI62">
        <v>481</v>
      </c>
      <c r="AJ62">
        <v>1538</v>
      </c>
      <c r="AK62">
        <v>347</v>
      </c>
      <c r="AL62">
        <v>646</v>
      </c>
      <c r="AM62">
        <v>22</v>
      </c>
      <c r="AN62">
        <v>23</v>
      </c>
      <c r="AO62">
        <v>82</v>
      </c>
      <c r="AP62">
        <v>225</v>
      </c>
      <c r="AQ62">
        <v>1224</v>
      </c>
      <c r="AR62">
        <v>226</v>
      </c>
      <c r="AS62">
        <v>247</v>
      </c>
      <c r="AT62">
        <v>0</v>
      </c>
      <c r="AU62">
        <v>154</v>
      </c>
      <c r="AV62">
        <v>685</v>
      </c>
      <c r="AW62">
        <v>255</v>
      </c>
      <c r="AX62">
        <v>220</v>
      </c>
      <c r="AY62">
        <v>97</v>
      </c>
      <c r="AZ62">
        <v>76</v>
      </c>
      <c r="BA62">
        <v>854</v>
      </c>
      <c r="BB62">
        <v>576</v>
      </c>
      <c r="BC62">
        <v>107</v>
      </c>
      <c r="BD62">
        <v>1284</v>
      </c>
      <c r="BE62">
        <v>1455</v>
      </c>
      <c r="BF62">
        <v>483</v>
      </c>
      <c r="BG62">
        <v>441</v>
      </c>
      <c r="BH62">
        <v>280</v>
      </c>
      <c r="BI62">
        <v>197</v>
      </c>
      <c r="BJ62">
        <v>82</v>
      </c>
      <c r="BK62">
        <v>28</v>
      </c>
      <c r="BL62">
        <v>51</v>
      </c>
      <c r="BM62">
        <v>89</v>
      </c>
      <c r="BN62">
        <v>0</v>
      </c>
      <c r="BO62">
        <v>0</v>
      </c>
      <c r="BP62">
        <v>348</v>
      </c>
      <c r="BQ62" s="23" t="s">
        <v>255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>
      <c r="A63" t="s">
        <v>269</v>
      </c>
      <c r="C63">
        <v>0</v>
      </c>
      <c r="D63">
        <v>0</v>
      </c>
      <c r="E63">
        <v>0</v>
      </c>
      <c r="F63">
        <v>2</v>
      </c>
      <c r="G63">
        <v>73</v>
      </c>
      <c r="H63">
        <v>8</v>
      </c>
      <c r="I63">
        <v>4</v>
      </c>
      <c r="J63">
        <v>14</v>
      </c>
      <c r="K63">
        <v>2</v>
      </c>
      <c r="L63">
        <v>33</v>
      </c>
      <c r="M63">
        <v>46</v>
      </c>
      <c r="N63">
        <v>12</v>
      </c>
      <c r="O63">
        <v>12</v>
      </c>
      <c r="P63">
        <v>110</v>
      </c>
      <c r="Q63">
        <v>62</v>
      </c>
      <c r="R63">
        <v>24</v>
      </c>
      <c r="S63">
        <v>19</v>
      </c>
      <c r="T63">
        <v>18</v>
      </c>
      <c r="U63">
        <v>21</v>
      </c>
      <c r="V63">
        <v>28</v>
      </c>
      <c r="W63">
        <v>41</v>
      </c>
      <c r="X63">
        <v>7</v>
      </c>
      <c r="Y63">
        <v>19</v>
      </c>
      <c r="Z63">
        <v>14</v>
      </c>
      <c r="AA63">
        <v>7</v>
      </c>
      <c r="AB63">
        <v>8</v>
      </c>
      <c r="AC63">
        <v>81</v>
      </c>
      <c r="AD63">
        <v>62</v>
      </c>
      <c r="AE63">
        <v>614</v>
      </c>
      <c r="AF63">
        <v>390</v>
      </c>
      <c r="AG63">
        <v>157</v>
      </c>
      <c r="AH63">
        <v>105</v>
      </c>
      <c r="AI63">
        <v>80</v>
      </c>
      <c r="AJ63">
        <v>182</v>
      </c>
      <c r="AK63">
        <v>1</v>
      </c>
      <c r="AL63">
        <v>326</v>
      </c>
      <c r="AM63">
        <v>9</v>
      </c>
      <c r="AN63">
        <v>2</v>
      </c>
      <c r="AO63">
        <v>9</v>
      </c>
      <c r="AP63">
        <v>80</v>
      </c>
      <c r="AQ63">
        <v>9</v>
      </c>
      <c r="AR63">
        <v>0</v>
      </c>
      <c r="AS63">
        <v>0</v>
      </c>
      <c r="AT63">
        <v>0</v>
      </c>
      <c r="AU63">
        <v>9</v>
      </c>
      <c r="AV63">
        <v>139</v>
      </c>
      <c r="AW63">
        <v>38</v>
      </c>
      <c r="AX63">
        <v>21</v>
      </c>
      <c r="AY63">
        <v>23</v>
      </c>
      <c r="AZ63">
        <v>20</v>
      </c>
      <c r="BA63">
        <v>79</v>
      </c>
      <c r="BB63">
        <v>18</v>
      </c>
      <c r="BC63">
        <v>1738</v>
      </c>
      <c r="BD63">
        <v>126</v>
      </c>
      <c r="BE63">
        <v>12</v>
      </c>
      <c r="BF63">
        <v>23</v>
      </c>
      <c r="BG63">
        <v>11</v>
      </c>
      <c r="BH63">
        <v>4</v>
      </c>
      <c r="BI63">
        <v>15</v>
      </c>
      <c r="BJ63">
        <v>29</v>
      </c>
      <c r="BK63">
        <v>0</v>
      </c>
      <c r="BL63">
        <v>6</v>
      </c>
      <c r="BM63">
        <v>6</v>
      </c>
      <c r="BN63">
        <v>0</v>
      </c>
      <c r="BO63">
        <v>0</v>
      </c>
      <c r="BP63">
        <v>2966</v>
      </c>
      <c r="BQ63" s="23" t="s">
        <v>255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>
      <c r="A64" t="s">
        <v>270</v>
      </c>
      <c r="C64">
        <v>168</v>
      </c>
      <c r="D64">
        <v>21</v>
      </c>
      <c r="E64">
        <v>2</v>
      </c>
      <c r="F64">
        <v>47</v>
      </c>
      <c r="G64">
        <v>1498</v>
      </c>
      <c r="H64">
        <v>106</v>
      </c>
      <c r="I64">
        <v>109</v>
      </c>
      <c r="J64">
        <v>270</v>
      </c>
      <c r="K64">
        <v>126</v>
      </c>
      <c r="L64">
        <v>308</v>
      </c>
      <c r="M64">
        <v>574</v>
      </c>
      <c r="N64">
        <v>273</v>
      </c>
      <c r="O64">
        <v>243</v>
      </c>
      <c r="P64">
        <v>348</v>
      </c>
      <c r="Q64">
        <v>536</v>
      </c>
      <c r="R64">
        <v>645</v>
      </c>
      <c r="S64">
        <v>158</v>
      </c>
      <c r="T64">
        <v>147</v>
      </c>
      <c r="U64">
        <v>332</v>
      </c>
      <c r="V64">
        <v>219</v>
      </c>
      <c r="W64">
        <v>536</v>
      </c>
      <c r="X64">
        <v>140</v>
      </c>
      <c r="Y64">
        <v>253</v>
      </c>
      <c r="Z64">
        <v>1219</v>
      </c>
      <c r="AA64">
        <v>518</v>
      </c>
      <c r="AB64">
        <v>1743</v>
      </c>
      <c r="AC64">
        <v>3294</v>
      </c>
      <c r="AD64">
        <v>1063</v>
      </c>
      <c r="AE64">
        <v>8542</v>
      </c>
      <c r="AF64">
        <v>3193</v>
      </c>
      <c r="AG64">
        <v>857</v>
      </c>
      <c r="AH64">
        <v>902</v>
      </c>
      <c r="AI64">
        <v>276</v>
      </c>
      <c r="AJ64">
        <v>1471</v>
      </c>
      <c r="AK64">
        <v>164</v>
      </c>
      <c r="AL64">
        <v>1061</v>
      </c>
      <c r="AM64">
        <v>437</v>
      </c>
      <c r="AN64">
        <v>569</v>
      </c>
      <c r="AO64">
        <v>1128</v>
      </c>
      <c r="AP64">
        <v>1640</v>
      </c>
      <c r="AQ64">
        <v>2851</v>
      </c>
      <c r="AR64">
        <v>2861</v>
      </c>
      <c r="AS64">
        <v>1996</v>
      </c>
      <c r="AT64">
        <v>303</v>
      </c>
      <c r="AU64">
        <v>5016</v>
      </c>
      <c r="AV64">
        <v>7109</v>
      </c>
      <c r="AW64">
        <v>1138</v>
      </c>
      <c r="AX64">
        <v>3455</v>
      </c>
      <c r="AY64">
        <v>1417</v>
      </c>
      <c r="AZ64">
        <v>585</v>
      </c>
      <c r="BA64">
        <v>3450</v>
      </c>
      <c r="BB64">
        <v>118</v>
      </c>
      <c r="BC64">
        <v>255</v>
      </c>
      <c r="BD64">
        <v>6531</v>
      </c>
      <c r="BE64">
        <v>4617</v>
      </c>
      <c r="BF64">
        <v>2355</v>
      </c>
      <c r="BG64">
        <v>2160</v>
      </c>
      <c r="BH64">
        <v>1582</v>
      </c>
      <c r="BI64">
        <v>669</v>
      </c>
      <c r="BJ64">
        <v>746</v>
      </c>
      <c r="BK64">
        <v>787</v>
      </c>
      <c r="BL64">
        <v>263</v>
      </c>
      <c r="BM64">
        <v>279</v>
      </c>
      <c r="BN64">
        <v>0</v>
      </c>
      <c r="BO64">
        <v>0</v>
      </c>
      <c r="BP64">
        <v>2409</v>
      </c>
      <c r="BQ64" s="23" t="s">
        <v>255</v>
      </c>
      <c r="BR64">
        <v>0</v>
      </c>
      <c r="BS64">
        <v>0</v>
      </c>
      <c r="BT64">
        <v>0</v>
      </c>
      <c r="BU64">
        <v>16</v>
      </c>
      <c r="BV64">
        <v>0</v>
      </c>
      <c r="BW64">
        <v>23222</v>
      </c>
    </row>
    <row r="65" spans="1:75">
      <c r="A65" t="s">
        <v>271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746</v>
      </c>
      <c r="BQ65" s="23" t="s">
        <v>255</v>
      </c>
      <c r="BR65">
        <v>0</v>
      </c>
      <c r="BS65">
        <v>193199</v>
      </c>
      <c r="BT65">
        <v>0</v>
      </c>
      <c r="BU65">
        <v>0</v>
      </c>
      <c r="BV65">
        <v>0</v>
      </c>
      <c r="BW65">
        <v>0</v>
      </c>
    </row>
    <row r="66" spans="1:75">
      <c r="A66" t="s">
        <v>160</v>
      </c>
      <c r="C66">
        <v>125</v>
      </c>
      <c r="D66">
        <v>16</v>
      </c>
      <c r="E66">
        <v>9</v>
      </c>
      <c r="F66">
        <v>27</v>
      </c>
      <c r="G66">
        <v>549</v>
      </c>
      <c r="H66">
        <v>63</v>
      </c>
      <c r="I66">
        <v>32</v>
      </c>
      <c r="J66">
        <v>79</v>
      </c>
      <c r="K66">
        <v>18</v>
      </c>
      <c r="L66">
        <v>141</v>
      </c>
      <c r="M66">
        <v>377</v>
      </c>
      <c r="N66">
        <v>187</v>
      </c>
      <c r="O66">
        <v>193</v>
      </c>
      <c r="P66">
        <v>151</v>
      </c>
      <c r="Q66">
        <v>109</v>
      </c>
      <c r="R66">
        <v>247</v>
      </c>
      <c r="S66">
        <v>186</v>
      </c>
      <c r="T66">
        <v>147</v>
      </c>
      <c r="U66">
        <v>256</v>
      </c>
      <c r="V66">
        <v>599</v>
      </c>
      <c r="W66">
        <v>393</v>
      </c>
      <c r="X66">
        <v>85</v>
      </c>
      <c r="Y66">
        <v>338</v>
      </c>
      <c r="Z66">
        <v>639</v>
      </c>
      <c r="AA66">
        <v>20</v>
      </c>
      <c r="AB66">
        <v>104</v>
      </c>
      <c r="AC66">
        <v>784</v>
      </c>
      <c r="AD66">
        <v>296</v>
      </c>
      <c r="AE66">
        <v>1365</v>
      </c>
      <c r="AF66">
        <v>1081</v>
      </c>
      <c r="AG66">
        <v>1331</v>
      </c>
      <c r="AH66">
        <v>53</v>
      </c>
      <c r="AI66">
        <v>689</v>
      </c>
      <c r="AJ66">
        <v>465</v>
      </c>
      <c r="AK66">
        <v>222</v>
      </c>
      <c r="AL66">
        <v>260</v>
      </c>
      <c r="AM66">
        <v>58</v>
      </c>
      <c r="AN66">
        <v>123</v>
      </c>
      <c r="AO66">
        <v>643</v>
      </c>
      <c r="AP66">
        <v>942</v>
      </c>
      <c r="AQ66">
        <v>752</v>
      </c>
      <c r="AR66">
        <v>221</v>
      </c>
      <c r="AS66">
        <v>13</v>
      </c>
      <c r="AT66">
        <v>0</v>
      </c>
      <c r="AU66">
        <v>143</v>
      </c>
      <c r="AV66">
        <v>988</v>
      </c>
      <c r="AW66">
        <v>327</v>
      </c>
      <c r="AX66">
        <v>425</v>
      </c>
      <c r="AY66">
        <v>326</v>
      </c>
      <c r="AZ66">
        <v>113</v>
      </c>
      <c r="BA66">
        <v>242</v>
      </c>
      <c r="BB66">
        <v>132</v>
      </c>
      <c r="BC66">
        <v>71</v>
      </c>
      <c r="BD66">
        <v>405</v>
      </c>
      <c r="BE66">
        <v>693</v>
      </c>
      <c r="BF66">
        <v>1648</v>
      </c>
      <c r="BG66">
        <v>2459</v>
      </c>
      <c r="BH66">
        <v>186</v>
      </c>
      <c r="BI66">
        <v>179</v>
      </c>
      <c r="BJ66">
        <v>71</v>
      </c>
      <c r="BK66">
        <v>15</v>
      </c>
      <c r="BL66">
        <v>43</v>
      </c>
      <c r="BM66">
        <v>36</v>
      </c>
      <c r="BN66">
        <v>0</v>
      </c>
      <c r="BO66">
        <v>0</v>
      </c>
      <c r="BP66">
        <v>8557</v>
      </c>
      <c r="BQ66" s="23" t="s">
        <v>255</v>
      </c>
      <c r="BR66">
        <v>4274</v>
      </c>
      <c r="BS66">
        <v>99790</v>
      </c>
      <c r="BT66">
        <v>0</v>
      </c>
      <c r="BU66">
        <v>0</v>
      </c>
      <c r="BV66">
        <v>0</v>
      </c>
      <c r="BW66">
        <v>0</v>
      </c>
    </row>
    <row r="67" spans="1:75">
      <c r="A67" t="s">
        <v>151</v>
      </c>
      <c r="C67">
        <v>0</v>
      </c>
      <c r="D67">
        <v>0</v>
      </c>
      <c r="E67">
        <v>0</v>
      </c>
      <c r="F67">
        <v>1</v>
      </c>
      <c r="G67">
        <v>105</v>
      </c>
      <c r="H67">
        <v>10</v>
      </c>
      <c r="I67">
        <v>1</v>
      </c>
      <c r="J67">
        <v>8</v>
      </c>
      <c r="K67">
        <v>5</v>
      </c>
      <c r="L67">
        <v>29</v>
      </c>
      <c r="M67">
        <v>27</v>
      </c>
      <c r="N67">
        <v>6</v>
      </c>
      <c r="O67">
        <v>12</v>
      </c>
      <c r="P67">
        <v>8</v>
      </c>
      <c r="Q67">
        <v>27</v>
      </c>
      <c r="R67">
        <v>22</v>
      </c>
      <c r="S67">
        <v>7</v>
      </c>
      <c r="T67">
        <v>7</v>
      </c>
      <c r="U67">
        <v>18</v>
      </c>
      <c r="V67">
        <v>30</v>
      </c>
      <c r="W67">
        <v>24</v>
      </c>
      <c r="X67">
        <v>7</v>
      </c>
      <c r="Y67">
        <v>18</v>
      </c>
      <c r="Z67">
        <v>43</v>
      </c>
      <c r="AA67">
        <v>5</v>
      </c>
      <c r="AB67">
        <v>11</v>
      </c>
      <c r="AC67">
        <v>167</v>
      </c>
      <c r="AD67">
        <v>23</v>
      </c>
      <c r="AE67">
        <v>101</v>
      </c>
      <c r="AF67">
        <v>78</v>
      </c>
      <c r="AG67">
        <v>44</v>
      </c>
      <c r="AH67">
        <v>17</v>
      </c>
      <c r="AI67">
        <v>13</v>
      </c>
      <c r="AJ67">
        <v>80</v>
      </c>
      <c r="AK67">
        <v>5</v>
      </c>
      <c r="AL67">
        <v>188</v>
      </c>
      <c r="AM67">
        <v>23</v>
      </c>
      <c r="AN67">
        <v>12</v>
      </c>
      <c r="AO67">
        <v>46</v>
      </c>
      <c r="AP67">
        <v>76</v>
      </c>
      <c r="AQ67">
        <v>18</v>
      </c>
      <c r="AR67">
        <v>189</v>
      </c>
      <c r="AS67">
        <v>132</v>
      </c>
      <c r="AT67">
        <v>0</v>
      </c>
      <c r="AU67">
        <v>29</v>
      </c>
      <c r="AV67">
        <v>79</v>
      </c>
      <c r="AW67">
        <v>9</v>
      </c>
      <c r="AX67">
        <v>114</v>
      </c>
      <c r="AY67">
        <v>28</v>
      </c>
      <c r="AZ67">
        <v>25</v>
      </c>
      <c r="BA67">
        <v>104</v>
      </c>
      <c r="BB67">
        <v>4</v>
      </c>
      <c r="BC67">
        <v>5</v>
      </c>
      <c r="BD67">
        <v>178</v>
      </c>
      <c r="BE67">
        <v>291</v>
      </c>
      <c r="BF67">
        <v>17</v>
      </c>
      <c r="BG67">
        <v>5104</v>
      </c>
      <c r="BH67">
        <v>278</v>
      </c>
      <c r="BI67">
        <v>20</v>
      </c>
      <c r="BJ67">
        <v>21</v>
      </c>
      <c r="BK67">
        <v>0</v>
      </c>
      <c r="BL67">
        <v>4</v>
      </c>
      <c r="BM67">
        <v>7</v>
      </c>
      <c r="BN67">
        <v>0</v>
      </c>
      <c r="BO67">
        <v>0</v>
      </c>
      <c r="BP67">
        <v>29969</v>
      </c>
      <c r="BQ67" s="23" t="s">
        <v>255</v>
      </c>
      <c r="BR67">
        <v>0</v>
      </c>
      <c r="BS67">
        <v>127250</v>
      </c>
      <c r="BT67">
        <v>0</v>
      </c>
      <c r="BU67">
        <v>0</v>
      </c>
      <c r="BV67">
        <v>0</v>
      </c>
      <c r="BW67">
        <v>941</v>
      </c>
    </row>
    <row r="68" spans="1:75">
      <c r="A68" t="s">
        <v>272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24991</v>
      </c>
      <c r="BQ68" s="23" t="s">
        <v>255</v>
      </c>
      <c r="BR68">
        <v>24468</v>
      </c>
      <c r="BS68">
        <v>34253</v>
      </c>
      <c r="BT68">
        <v>0</v>
      </c>
      <c r="BU68">
        <v>0</v>
      </c>
      <c r="BV68">
        <v>0</v>
      </c>
      <c r="BW68">
        <v>0</v>
      </c>
    </row>
    <row r="69" spans="1:75">
      <c r="A69" t="s">
        <v>273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2</v>
      </c>
      <c r="L69">
        <v>3</v>
      </c>
      <c r="M69">
        <v>0</v>
      </c>
      <c r="N69">
        <v>3</v>
      </c>
      <c r="O69">
        <v>0</v>
      </c>
      <c r="P69">
        <v>3</v>
      </c>
      <c r="Q69">
        <v>3</v>
      </c>
      <c r="R69">
        <v>3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7</v>
      </c>
      <c r="AA69">
        <v>0</v>
      </c>
      <c r="AB69">
        <v>3</v>
      </c>
      <c r="AC69">
        <v>4</v>
      </c>
      <c r="AD69">
        <v>3</v>
      </c>
      <c r="AE69">
        <v>3</v>
      </c>
      <c r="AF69">
        <v>14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3</v>
      </c>
      <c r="AM69">
        <v>0</v>
      </c>
      <c r="AN69">
        <v>0</v>
      </c>
      <c r="AO69">
        <v>0</v>
      </c>
      <c r="AP69">
        <v>18</v>
      </c>
      <c r="AQ69">
        <v>0</v>
      </c>
      <c r="AR69">
        <v>6</v>
      </c>
      <c r="AS69">
        <v>0</v>
      </c>
      <c r="AT69">
        <v>0</v>
      </c>
      <c r="AU69">
        <v>45</v>
      </c>
      <c r="AV69">
        <v>26</v>
      </c>
      <c r="AW69">
        <v>10</v>
      </c>
      <c r="AX69">
        <v>18</v>
      </c>
      <c r="AY69">
        <v>2</v>
      </c>
      <c r="AZ69">
        <v>53</v>
      </c>
      <c r="BA69">
        <v>27</v>
      </c>
      <c r="BB69">
        <v>25</v>
      </c>
      <c r="BC69">
        <v>0</v>
      </c>
      <c r="BD69">
        <v>41</v>
      </c>
      <c r="BE69">
        <v>199</v>
      </c>
      <c r="BF69">
        <v>89</v>
      </c>
      <c r="BG69">
        <v>0</v>
      </c>
      <c r="BH69">
        <v>46</v>
      </c>
      <c r="BI69">
        <v>1628</v>
      </c>
      <c r="BJ69">
        <v>84</v>
      </c>
      <c r="BK69">
        <v>125</v>
      </c>
      <c r="BL69">
        <v>0</v>
      </c>
      <c r="BM69">
        <v>5</v>
      </c>
      <c r="BN69">
        <v>0</v>
      </c>
      <c r="BO69">
        <v>0</v>
      </c>
      <c r="BP69">
        <v>15421</v>
      </c>
      <c r="BQ69" s="23" t="s">
        <v>255</v>
      </c>
      <c r="BR69">
        <v>2431</v>
      </c>
      <c r="BS69">
        <v>11007</v>
      </c>
      <c r="BT69">
        <v>127</v>
      </c>
      <c r="BU69">
        <v>3</v>
      </c>
      <c r="BV69">
        <v>0</v>
      </c>
      <c r="BW69">
        <v>1410</v>
      </c>
    </row>
    <row r="70" spans="1:75">
      <c r="A70" t="s">
        <v>154</v>
      </c>
      <c r="C70">
        <v>0</v>
      </c>
      <c r="D70">
        <v>0</v>
      </c>
      <c r="E70">
        <v>0</v>
      </c>
      <c r="F70">
        <v>0</v>
      </c>
      <c r="G70">
        <v>82</v>
      </c>
      <c r="H70">
        <v>7</v>
      </c>
      <c r="I70">
        <v>6</v>
      </c>
      <c r="J70">
        <v>9</v>
      </c>
      <c r="K70">
        <v>4</v>
      </c>
      <c r="L70">
        <v>20</v>
      </c>
      <c r="M70">
        <v>39</v>
      </c>
      <c r="N70">
        <v>25</v>
      </c>
      <c r="O70">
        <v>18</v>
      </c>
      <c r="P70">
        <v>22</v>
      </c>
      <c r="Q70">
        <v>28</v>
      </c>
      <c r="R70">
        <v>31</v>
      </c>
      <c r="S70">
        <v>15</v>
      </c>
      <c r="T70">
        <v>11</v>
      </c>
      <c r="U70">
        <v>28</v>
      </c>
      <c r="V70">
        <v>27</v>
      </c>
      <c r="W70">
        <v>46</v>
      </c>
      <c r="X70">
        <v>14</v>
      </c>
      <c r="Y70">
        <v>26</v>
      </c>
      <c r="Z70">
        <v>35</v>
      </c>
      <c r="AA70">
        <v>8</v>
      </c>
      <c r="AB70">
        <v>20</v>
      </c>
      <c r="AC70">
        <v>55</v>
      </c>
      <c r="AD70">
        <v>39</v>
      </c>
      <c r="AE70">
        <v>899</v>
      </c>
      <c r="AF70">
        <v>557</v>
      </c>
      <c r="AG70">
        <v>147</v>
      </c>
      <c r="AH70">
        <v>78</v>
      </c>
      <c r="AI70">
        <v>27</v>
      </c>
      <c r="AJ70">
        <v>71</v>
      </c>
      <c r="AK70">
        <v>16</v>
      </c>
      <c r="AL70">
        <v>494</v>
      </c>
      <c r="AM70">
        <v>26</v>
      </c>
      <c r="AN70">
        <v>91</v>
      </c>
      <c r="AO70">
        <v>68</v>
      </c>
      <c r="AP70">
        <v>182</v>
      </c>
      <c r="AQ70">
        <v>2</v>
      </c>
      <c r="AR70">
        <v>0</v>
      </c>
      <c r="AS70">
        <v>0</v>
      </c>
      <c r="AT70">
        <v>0</v>
      </c>
      <c r="AU70">
        <v>122</v>
      </c>
      <c r="AV70">
        <v>341</v>
      </c>
      <c r="AW70">
        <v>128</v>
      </c>
      <c r="AX70">
        <v>85</v>
      </c>
      <c r="AY70">
        <v>29</v>
      </c>
      <c r="AZ70">
        <v>40</v>
      </c>
      <c r="BA70">
        <v>175</v>
      </c>
      <c r="BB70">
        <v>18</v>
      </c>
      <c r="BC70">
        <v>28</v>
      </c>
      <c r="BD70">
        <v>276</v>
      </c>
      <c r="BE70">
        <v>207</v>
      </c>
      <c r="BF70">
        <v>115</v>
      </c>
      <c r="BG70">
        <v>73</v>
      </c>
      <c r="BH70">
        <v>84</v>
      </c>
      <c r="BI70">
        <v>825</v>
      </c>
      <c r="BJ70">
        <v>56</v>
      </c>
      <c r="BK70">
        <v>133</v>
      </c>
      <c r="BL70">
        <v>6</v>
      </c>
      <c r="BM70">
        <v>22</v>
      </c>
      <c r="BN70">
        <v>0</v>
      </c>
      <c r="BO70">
        <v>0</v>
      </c>
      <c r="BP70">
        <v>8021</v>
      </c>
      <c r="BQ70" s="23" t="s">
        <v>255</v>
      </c>
      <c r="BR70">
        <v>4237</v>
      </c>
      <c r="BS70">
        <v>7677</v>
      </c>
      <c r="BT70">
        <v>0</v>
      </c>
      <c r="BU70">
        <v>0</v>
      </c>
      <c r="BV70">
        <v>0</v>
      </c>
      <c r="BW70">
        <v>0</v>
      </c>
    </row>
    <row r="71" spans="1:75">
      <c r="A71" t="s">
        <v>155</v>
      </c>
      <c r="C71">
        <v>0</v>
      </c>
      <c r="D71">
        <v>0</v>
      </c>
      <c r="E71">
        <v>0</v>
      </c>
      <c r="F71">
        <v>0</v>
      </c>
      <c r="G71">
        <v>76</v>
      </c>
      <c r="H71">
        <v>23</v>
      </c>
      <c r="I71">
        <v>5</v>
      </c>
      <c r="J71">
        <v>10</v>
      </c>
      <c r="K71">
        <v>10</v>
      </c>
      <c r="L71">
        <v>108</v>
      </c>
      <c r="M71">
        <v>124</v>
      </c>
      <c r="N71">
        <v>26</v>
      </c>
      <c r="O71">
        <v>18</v>
      </c>
      <c r="P71">
        <v>50</v>
      </c>
      <c r="Q71">
        <v>29</v>
      </c>
      <c r="R71">
        <v>24</v>
      </c>
      <c r="S71">
        <v>5</v>
      </c>
      <c r="T71">
        <v>21</v>
      </c>
      <c r="U71">
        <v>30</v>
      </c>
      <c r="V71">
        <v>13</v>
      </c>
      <c r="W71">
        <v>47</v>
      </c>
      <c r="X71">
        <v>11</v>
      </c>
      <c r="Y71">
        <v>16</v>
      </c>
      <c r="Z71">
        <v>20</v>
      </c>
      <c r="AA71">
        <v>40</v>
      </c>
      <c r="AB71">
        <v>58</v>
      </c>
      <c r="AC71">
        <v>109</v>
      </c>
      <c r="AD71">
        <v>209</v>
      </c>
      <c r="AE71">
        <v>562</v>
      </c>
      <c r="AF71">
        <v>44</v>
      </c>
      <c r="AG71">
        <v>45</v>
      </c>
      <c r="AH71">
        <v>40</v>
      </c>
      <c r="AI71">
        <v>1</v>
      </c>
      <c r="AJ71">
        <v>238</v>
      </c>
      <c r="AK71">
        <v>11</v>
      </c>
      <c r="AL71">
        <v>93</v>
      </c>
      <c r="AM71">
        <v>48</v>
      </c>
      <c r="AN71">
        <v>26</v>
      </c>
      <c r="AO71">
        <v>133</v>
      </c>
      <c r="AP71">
        <v>64</v>
      </c>
      <c r="AQ71">
        <v>133</v>
      </c>
      <c r="AR71">
        <v>89</v>
      </c>
      <c r="AS71">
        <v>40</v>
      </c>
      <c r="AT71">
        <v>0</v>
      </c>
      <c r="AU71">
        <v>56</v>
      </c>
      <c r="AV71">
        <v>183</v>
      </c>
      <c r="AW71">
        <v>16</v>
      </c>
      <c r="AX71">
        <v>76</v>
      </c>
      <c r="AY71">
        <v>162</v>
      </c>
      <c r="AZ71">
        <v>27</v>
      </c>
      <c r="BA71">
        <v>60</v>
      </c>
      <c r="BB71">
        <v>154</v>
      </c>
      <c r="BC71">
        <v>42</v>
      </c>
      <c r="BD71">
        <v>160</v>
      </c>
      <c r="BE71">
        <v>0</v>
      </c>
      <c r="BF71">
        <v>0</v>
      </c>
      <c r="BG71">
        <v>0</v>
      </c>
      <c r="BH71">
        <v>0</v>
      </c>
      <c r="BI71">
        <v>11</v>
      </c>
      <c r="BJ71">
        <v>13</v>
      </c>
      <c r="BK71">
        <v>0</v>
      </c>
      <c r="BL71">
        <v>1</v>
      </c>
      <c r="BM71">
        <v>0</v>
      </c>
      <c r="BN71">
        <v>0</v>
      </c>
      <c r="BO71">
        <v>0</v>
      </c>
      <c r="BP71">
        <v>0</v>
      </c>
      <c r="BQ71" s="23" t="s">
        <v>255</v>
      </c>
      <c r="BR71">
        <v>12657</v>
      </c>
      <c r="BS71">
        <v>206</v>
      </c>
      <c r="BT71">
        <v>0</v>
      </c>
      <c r="BU71">
        <v>0</v>
      </c>
      <c r="BV71">
        <v>0</v>
      </c>
      <c r="BW71">
        <v>0</v>
      </c>
    </row>
    <row r="72" spans="1:75">
      <c r="A72" t="s">
        <v>156</v>
      </c>
      <c r="C72">
        <v>0</v>
      </c>
      <c r="D72">
        <v>25</v>
      </c>
      <c r="E72">
        <v>57</v>
      </c>
      <c r="F72">
        <v>0</v>
      </c>
      <c r="G72">
        <v>318</v>
      </c>
      <c r="H72">
        <v>6</v>
      </c>
      <c r="I72">
        <v>7</v>
      </c>
      <c r="J72">
        <v>9</v>
      </c>
      <c r="K72">
        <v>3</v>
      </c>
      <c r="L72">
        <v>7</v>
      </c>
      <c r="M72">
        <v>13</v>
      </c>
      <c r="N72">
        <v>11</v>
      </c>
      <c r="O72">
        <v>4</v>
      </c>
      <c r="P72">
        <v>13</v>
      </c>
      <c r="Q72">
        <v>2</v>
      </c>
      <c r="R72">
        <v>15</v>
      </c>
      <c r="S72">
        <v>43</v>
      </c>
      <c r="T72">
        <v>40</v>
      </c>
      <c r="U72">
        <v>123</v>
      </c>
      <c r="V72">
        <v>475</v>
      </c>
      <c r="W72">
        <v>92</v>
      </c>
      <c r="X72">
        <v>97</v>
      </c>
      <c r="Y72">
        <v>204</v>
      </c>
      <c r="Z72">
        <v>4</v>
      </c>
      <c r="AA72">
        <v>1</v>
      </c>
      <c r="AB72">
        <v>3</v>
      </c>
      <c r="AC72">
        <v>88</v>
      </c>
      <c r="AD72">
        <v>13</v>
      </c>
      <c r="AE72">
        <v>24</v>
      </c>
      <c r="AF72">
        <v>84</v>
      </c>
      <c r="AG72">
        <v>3</v>
      </c>
      <c r="AH72">
        <v>0</v>
      </c>
      <c r="AI72">
        <v>0</v>
      </c>
      <c r="AJ72">
        <v>15</v>
      </c>
      <c r="AK72">
        <v>2</v>
      </c>
      <c r="AL72">
        <v>84</v>
      </c>
      <c r="AM72">
        <v>7</v>
      </c>
      <c r="AN72">
        <v>148</v>
      </c>
      <c r="AO72">
        <v>51</v>
      </c>
      <c r="AP72">
        <v>22</v>
      </c>
      <c r="AQ72">
        <v>345</v>
      </c>
      <c r="AR72">
        <v>75</v>
      </c>
      <c r="AS72">
        <v>92</v>
      </c>
      <c r="AT72">
        <v>16</v>
      </c>
      <c r="AU72">
        <v>8</v>
      </c>
      <c r="AV72">
        <v>56</v>
      </c>
      <c r="AW72">
        <v>25</v>
      </c>
      <c r="AX72">
        <v>21</v>
      </c>
      <c r="AY72">
        <v>10</v>
      </c>
      <c r="AZ72">
        <v>13</v>
      </c>
      <c r="BA72">
        <v>33</v>
      </c>
      <c r="BB72">
        <v>6</v>
      </c>
      <c r="BC72">
        <v>0</v>
      </c>
      <c r="BD72">
        <v>45</v>
      </c>
      <c r="BE72">
        <v>124</v>
      </c>
      <c r="BF72">
        <v>20</v>
      </c>
      <c r="BG72">
        <v>85</v>
      </c>
      <c r="BH72">
        <v>17</v>
      </c>
      <c r="BI72">
        <v>15</v>
      </c>
      <c r="BJ72">
        <v>13</v>
      </c>
      <c r="BK72">
        <v>23</v>
      </c>
      <c r="BL72">
        <v>345</v>
      </c>
      <c r="BM72">
        <v>10</v>
      </c>
      <c r="BN72">
        <v>0</v>
      </c>
      <c r="BO72">
        <v>0</v>
      </c>
      <c r="BP72">
        <v>4680</v>
      </c>
      <c r="BQ72" s="23" t="s">
        <v>255</v>
      </c>
      <c r="BR72">
        <v>0</v>
      </c>
      <c r="BS72">
        <v>0</v>
      </c>
      <c r="BT72">
        <v>2191</v>
      </c>
      <c r="BU72">
        <v>117</v>
      </c>
      <c r="BV72">
        <v>0</v>
      </c>
      <c r="BW72">
        <v>0</v>
      </c>
    </row>
    <row r="73" spans="1:75">
      <c r="A73" t="s">
        <v>90</v>
      </c>
      <c r="C73">
        <v>0</v>
      </c>
      <c r="D73">
        <v>0</v>
      </c>
      <c r="E73">
        <v>7</v>
      </c>
      <c r="F73">
        <v>0</v>
      </c>
      <c r="G73">
        <v>102</v>
      </c>
      <c r="H73">
        <v>3</v>
      </c>
      <c r="I73">
        <v>1</v>
      </c>
      <c r="J73">
        <v>7</v>
      </c>
      <c r="K73">
        <v>3</v>
      </c>
      <c r="L73">
        <v>17</v>
      </c>
      <c r="M73">
        <v>32</v>
      </c>
      <c r="N73">
        <v>10</v>
      </c>
      <c r="O73">
        <v>18</v>
      </c>
      <c r="P73">
        <v>11</v>
      </c>
      <c r="Q73">
        <v>17</v>
      </c>
      <c r="R73">
        <v>16</v>
      </c>
      <c r="S73">
        <v>6</v>
      </c>
      <c r="T73">
        <v>4</v>
      </c>
      <c r="U73">
        <v>17</v>
      </c>
      <c r="V73">
        <v>19</v>
      </c>
      <c r="W73">
        <v>20</v>
      </c>
      <c r="X73">
        <v>5</v>
      </c>
      <c r="Y73">
        <v>12</v>
      </c>
      <c r="Z73">
        <v>124</v>
      </c>
      <c r="AA73">
        <v>4</v>
      </c>
      <c r="AB73">
        <v>4</v>
      </c>
      <c r="AC73">
        <v>243</v>
      </c>
      <c r="AD73">
        <v>31</v>
      </c>
      <c r="AE73">
        <v>171</v>
      </c>
      <c r="AF73">
        <v>103</v>
      </c>
      <c r="AG73">
        <v>96</v>
      </c>
      <c r="AH73">
        <v>25</v>
      </c>
      <c r="AI73">
        <v>24</v>
      </c>
      <c r="AJ73">
        <v>64</v>
      </c>
      <c r="AK73">
        <v>5</v>
      </c>
      <c r="AL73">
        <v>7</v>
      </c>
      <c r="AM73">
        <v>10</v>
      </c>
      <c r="AN73">
        <v>27</v>
      </c>
      <c r="AO73">
        <v>49</v>
      </c>
      <c r="AP73">
        <v>71</v>
      </c>
      <c r="AQ73">
        <v>0</v>
      </c>
      <c r="AR73">
        <v>0</v>
      </c>
      <c r="AS73">
        <v>0</v>
      </c>
      <c r="AT73">
        <v>0</v>
      </c>
      <c r="AU73">
        <v>19</v>
      </c>
      <c r="AV73">
        <v>92</v>
      </c>
      <c r="AW73">
        <v>42</v>
      </c>
      <c r="AX73">
        <v>31</v>
      </c>
      <c r="AY73">
        <v>54</v>
      </c>
      <c r="AZ73">
        <v>11</v>
      </c>
      <c r="BA73">
        <v>193</v>
      </c>
      <c r="BB73">
        <v>4</v>
      </c>
      <c r="BC73">
        <v>4</v>
      </c>
      <c r="BD73">
        <v>61</v>
      </c>
      <c r="BE73">
        <v>0</v>
      </c>
      <c r="BF73">
        <v>10</v>
      </c>
      <c r="BG73">
        <v>3</v>
      </c>
      <c r="BH73">
        <v>41</v>
      </c>
      <c r="BI73">
        <v>13</v>
      </c>
      <c r="BJ73">
        <v>18</v>
      </c>
      <c r="BK73">
        <v>177</v>
      </c>
      <c r="BL73">
        <v>2</v>
      </c>
      <c r="BM73">
        <v>736</v>
      </c>
      <c r="BN73">
        <v>0</v>
      </c>
      <c r="BO73">
        <v>0</v>
      </c>
      <c r="BP73">
        <v>15340</v>
      </c>
      <c r="BQ73" s="23" t="s">
        <v>255</v>
      </c>
      <c r="BR73">
        <v>0</v>
      </c>
      <c r="BS73">
        <v>267</v>
      </c>
      <c r="BT73">
        <v>0</v>
      </c>
      <c r="BU73">
        <v>0</v>
      </c>
      <c r="BV73">
        <v>0</v>
      </c>
      <c r="BW73">
        <v>3314</v>
      </c>
    </row>
    <row r="74" spans="1:75">
      <c r="A74" t="s">
        <v>90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2923</v>
      </c>
      <c r="BQ74" s="23" t="s">
        <v>255</v>
      </c>
      <c r="BR74">
        <v>0</v>
      </c>
      <c r="BS74">
        <v>458</v>
      </c>
      <c r="BT74">
        <v>0</v>
      </c>
      <c r="BU74">
        <v>0</v>
      </c>
      <c r="BV74">
        <v>0</v>
      </c>
      <c r="BW74">
        <v>0</v>
      </c>
    </row>
    <row r="75" spans="1:75">
      <c r="A75" t="s">
        <v>158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 s="23" t="s">
        <v>255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>
      <c r="A76" t="s">
        <v>274</v>
      </c>
      <c r="C76" t="s">
        <v>255</v>
      </c>
      <c r="D76" t="s">
        <v>255</v>
      </c>
      <c r="E76" t="s">
        <v>255</v>
      </c>
      <c r="F76" t="s">
        <v>255</v>
      </c>
      <c r="G76" t="s">
        <v>255</v>
      </c>
      <c r="H76" t="s">
        <v>255</v>
      </c>
      <c r="I76" t="s">
        <v>255</v>
      </c>
      <c r="J76" t="s">
        <v>255</v>
      </c>
      <c r="K76" t="s">
        <v>255</v>
      </c>
      <c r="L76" t="s">
        <v>255</v>
      </c>
      <c r="M76" t="s">
        <v>255</v>
      </c>
      <c r="N76" t="s">
        <v>255</v>
      </c>
      <c r="O76" t="s">
        <v>255</v>
      </c>
      <c r="P76" t="s">
        <v>255</v>
      </c>
      <c r="Q76" t="s">
        <v>255</v>
      </c>
      <c r="R76" t="s">
        <v>255</v>
      </c>
      <c r="S76" t="s">
        <v>255</v>
      </c>
      <c r="T76" t="s">
        <v>255</v>
      </c>
      <c r="U76" t="s">
        <v>255</v>
      </c>
      <c r="V76" t="s">
        <v>255</v>
      </c>
      <c r="W76" t="s">
        <v>255</v>
      </c>
      <c r="X76" t="s">
        <v>255</v>
      </c>
      <c r="Y76" t="s">
        <v>255</v>
      </c>
      <c r="Z76" t="s">
        <v>255</v>
      </c>
      <c r="AA76" t="s">
        <v>255</v>
      </c>
      <c r="AB76" t="s">
        <v>255</v>
      </c>
      <c r="AC76" t="s">
        <v>255</v>
      </c>
      <c r="AD76" t="s">
        <v>255</v>
      </c>
      <c r="AE76" t="s">
        <v>255</v>
      </c>
      <c r="AF76" t="s">
        <v>255</v>
      </c>
      <c r="AG76" t="s">
        <v>255</v>
      </c>
      <c r="AH76" t="s">
        <v>255</v>
      </c>
      <c r="AI76" t="s">
        <v>255</v>
      </c>
      <c r="AJ76" t="s">
        <v>255</v>
      </c>
      <c r="AK76" t="s">
        <v>255</v>
      </c>
      <c r="AL76" t="s">
        <v>255</v>
      </c>
      <c r="AM76" t="s">
        <v>255</v>
      </c>
      <c r="AN76" t="s">
        <v>255</v>
      </c>
      <c r="AO76" t="s">
        <v>255</v>
      </c>
      <c r="AP76" t="s">
        <v>255</v>
      </c>
      <c r="AQ76" t="s">
        <v>255</v>
      </c>
      <c r="AR76" t="s">
        <v>255</v>
      </c>
      <c r="AS76" t="s">
        <v>255</v>
      </c>
      <c r="AT76" t="s">
        <v>255</v>
      </c>
      <c r="AU76" t="s">
        <v>255</v>
      </c>
      <c r="AV76" t="s">
        <v>255</v>
      </c>
      <c r="AW76" t="s">
        <v>255</v>
      </c>
      <c r="AX76" t="s">
        <v>255</v>
      </c>
      <c r="AY76" t="s">
        <v>255</v>
      </c>
      <c r="AZ76" t="s">
        <v>255</v>
      </c>
      <c r="BA76" t="s">
        <v>255</v>
      </c>
      <c r="BB76" t="s">
        <v>255</v>
      </c>
      <c r="BC76" t="s">
        <v>255</v>
      </c>
      <c r="BD76" t="s">
        <v>255</v>
      </c>
      <c r="BE76" t="s">
        <v>255</v>
      </c>
      <c r="BF76" t="s">
        <v>255</v>
      </c>
      <c r="BG76" t="s">
        <v>255</v>
      </c>
      <c r="BH76" t="s">
        <v>255</v>
      </c>
      <c r="BI76" t="s">
        <v>255</v>
      </c>
      <c r="BJ76" t="s">
        <v>255</v>
      </c>
      <c r="BK76" t="s">
        <v>255</v>
      </c>
      <c r="BL76" t="s">
        <v>255</v>
      </c>
      <c r="BM76" t="s">
        <v>255</v>
      </c>
      <c r="BN76" t="s">
        <v>255</v>
      </c>
      <c r="BO76" t="s">
        <v>255</v>
      </c>
      <c r="BP76">
        <f>SUM(BP11:BP75)</f>
        <v>1208982</v>
      </c>
      <c r="BQ76" s="179">
        <f t="shared" ref="BQ76:BS76" si="0">SUM(BQ11:BQ75)</f>
        <v>0</v>
      </c>
      <c r="BR76" s="179">
        <f t="shared" si="0"/>
        <v>48067</v>
      </c>
      <c r="BS76" s="179">
        <f t="shared" si="0"/>
        <v>543160</v>
      </c>
      <c r="BT76" t="s">
        <v>255</v>
      </c>
      <c r="BU76" t="s">
        <v>255</v>
      </c>
      <c r="BV76" t="s">
        <v>255</v>
      </c>
      <c r="BW76" s="139">
        <f>SUM(BW11:BW75)</f>
        <v>656301</v>
      </c>
    </row>
    <row r="77" spans="1:75" s="237" customFormat="1">
      <c r="A77" s="237" t="s">
        <v>20</v>
      </c>
      <c r="BQ77" s="241">
        <v>54666</v>
      </c>
    </row>
    <row r="78" spans="1:75">
      <c r="A78" t="s">
        <v>354</v>
      </c>
      <c r="BO78" s="139" t="s">
        <v>431</v>
      </c>
      <c r="BP78">
        <f>BP76-'TES France'!AL35*1000</f>
        <v>16897</v>
      </c>
    </row>
    <row r="79" spans="1:75">
      <c r="A79" t="s">
        <v>277</v>
      </c>
    </row>
    <row r="80" spans="1:75">
      <c r="A80" t="s">
        <v>278</v>
      </c>
      <c r="B80" t="s">
        <v>279</v>
      </c>
      <c r="BP80">
        <f>SUM(BP11:BP75)</f>
        <v>1208982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7"/>
  <sheetViews>
    <sheetView topLeftCell="Y13" workbookViewId="0">
      <selection activeCell="AJ44" sqref="AJ44"/>
    </sheetView>
  </sheetViews>
  <sheetFormatPr baseColWidth="10" defaultColWidth="11.42578125" defaultRowHeight="15"/>
  <cols>
    <col min="1" max="1" width="5.7109375" style="24" customWidth="1"/>
    <col min="2" max="2" width="6.7109375" style="24" bestFit="1" customWidth="1"/>
    <col min="3" max="4" width="5.7109375" style="24" customWidth="1"/>
    <col min="5" max="5" width="5.7109375" style="23" customWidth="1"/>
    <col min="6" max="6" width="5.7109375" style="24" customWidth="1"/>
    <col min="7" max="7" width="6.28515625" style="24" bestFit="1" customWidth="1"/>
    <col min="8" max="12" width="5.7109375" style="24" customWidth="1"/>
    <col min="13" max="13" width="7.7109375" style="24" customWidth="1"/>
    <col min="14" max="14" width="3.7109375" style="24" customWidth="1"/>
    <col min="15" max="15" width="1.7109375" style="24" customWidth="1"/>
    <col min="16" max="16" width="7.5703125" style="24" customWidth="1"/>
    <col min="17" max="17" width="21.42578125" style="24" customWidth="1"/>
    <col min="18" max="34" width="6.42578125" style="24" customWidth="1"/>
    <col min="35" max="35" width="7.140625" style="24" customWidth="1"/>
    <col min="36" max="36" width="9.140625" style="24" customWidth="1"/>
    <col min="37" max="37" width="8.7109375" style="24" customWidth="1"/>
    <col min="38" max="38" width="5.7109375" style="23" customWidth="1"/>
    <col min="39" max="42" width="5.7109375" style="24" customWidth="1"/>
    <col min="43" max="43" width="7.7109375" style="24" customWidth="1"/>
    <col min="44" max="44" width="10.42578125" style="24" customWidth="1"/>
    <col min="45" max="53" width="5.7109375" style="24" customWidth="1"/>
    <col min="54" max="54" width="7.7109375" style="24" customWidth="1"/>
    <col min="55" max="16384" width="11.42578125" style="24"/>
  </cols>
  <sheetData>
    <row r="1" spans="1:54" ht="24.95" customHeight="1" thickTop="1">
      <c r="A1" s="246" t="s">
        <v>355</v>
      </c>
      <c r="B1" s="247"/>
      <c r="C1" s="247"/>
      <c r="D1" s="247"/>
      <c r="E1" s="247"/>
      <c r="F1" s="247"/>
      <c r="G1" s="247"/>
      <c r="H1" s="247"/>
      <c r="I1" s="247"/>
      <c r="J1" s="44"/>
      <c r="K1" s="44"/>
      <c r="L1" s="43"/>
      <c r="M1" s="42"/>
      <c r="P1" s="248"/>
      <c r="Q1" s="249"/>
      <c r="R1" s="249"/>
      <c r="S1" s="249"/>
      <c r="T1" s="249"/>
      <c r="U1" s="249"/>
      <c r="V1" s="249"/>
      <c r="W1" s="249"/>
      <c r="X1" s="249"/>
    </row>
    <row r="2" spans="1:54">
      <c r="A2" s="250" t="s">
        <v>356</v>
      </c>
      <c r="B2" s="251"/>
      <c r="C2" s="251"/>
      <c r="D2" s="251"/>
      <c r="E2" s="251"/>
      <c r="F2" s="251"/>
      <c r="G2" s="251"/>
      <c r="H2" s="251"/>
      <c r="I2" s="251"/>
      <c r="J2" s="41"/>
      <c r="K2" s="41"/>
      <c r="L2" s="40"/>
      <c r="M2" s="39"/>
      <c r="P2" s="252"/>
      <c r="Q2" s="252"/>
      <c r="R2" s="252"/>
      <c r="S2" s="252"/>
      <c r="T2" s="252"/>
      <c r="U2" s="252"/>
      <c r="V2" s="252"/>
      <c r="W2" s="252"/>
      <c r="X2" s="252"/>
    </row>
    <row r="3" spans="1:54">
      <c r="A3" s="253" t="s">
        <v>357</v>
      </c>
      <c r="B3" s="254"/>
      <c r="C3" s="254"/>
      <c r="D3" s="254"/>
      <c r="E3" s="254"/>
      <c r="F3" s="254"/>
      <c r="G3" s="254"/>
      <c r="H3" s="254"/>
      <c r="I3" s="254"/>
      <c r="J3" s="39"/>
      <c r="K3" s="39"/>
      <c r="L3" s="38"/>
      <c r="M3" s="39"/>
      <c r="P3" s="252"/>
      <c r="Q3" s="252"/>
      <c r="R3" s="252"/>
      <c r="S3" s="252"/>
      <c r="T3" s="252"/>
      <c r="U3" s="252"/>
      <c r="V3" s="252"/>
      <c r="W3" s="252"/>
      <c r="X3" s="252"/>
    </row>
    <row r="4" spans="1:54" ht="24.95" customHeight="1" thickBot="1">
      <c r="A4" s="255" t="s">
        <v>358</v>
      </c>
      <c r="B4" s="256"/>
      <c r="C4" s="256"/>
      <c r="D4" s="256"/>
      <c r="E4" s="256"/>
      <c r="F4" s="256"/>
      <c r="G4" s="256"/>
      <c r="H4" s="256"/>
      <c r="I4" s="256"/>
      <c r="J4" s="39"/>
      <c r="K4" s="39"/>
      <c r="L4" s="38"/>
      <c r="M4" s="39"/>
      <c r="P4" s="252"/>
      <c r="Q4" s="252"/>
      <c r="R4" s="252"/>
      <c r="S4" s="252"/>
      <c r="T4" s="252"/>
      <c r="U4" s="252"/>
      <c r="V4" s="252"/>
      <c r="W4" s="252"/>
      <c r="X4" s="252"/>
    </row>
    <row r="5" spans="1:54" ht="39.950000000000003" customHeight="1" thickTop="1" thickBot="1">
      <c r="A5" s="257" t="s">
        <v>359</v>
      </c>
      <c r="B5" s="258"/>
      <c r="C5" s="259"/>
      <c r="D5" s="257" t="s">
        <v>360</v>
      </c>
      <c r="E5" s="260"/>
      <c r="F5" s="261"/>
      <c r="G5" s="257" t="s">
        <v>361</v>
      </c>
      <c r="H5" s="260"/>
      <c r="I5" s="261"/>
      <c r="J5" s="39"/>
      <c r="K5" s="262" t="s">
        <v>362</v>
      </c>
      <c r="L5" s="263"/>
      <c r="M5" s="37"/>
      <c r="P5" s="252"/>
      <c r="Q5" s="265"/>
      <c r="R5" s="265"/>
      <c r="S5" s="265"/>
      <c r="T5" s="265"/>
      <c r="U5" s="265"/>
      <c r="V5" s="265"/>
      <c r="W5" s="265"/>
      <c r="X5" s="265"/>
    </row>
    <row r="6" spans="1:54" ht="3" customHeight="1" thickTop="1" thickBot="1">
      <c r="A6" s="36"/>
      <c r="B6" s="35"/>
      <c r="C6" s="34"/>
      <c r="D6" s="35"/>
      <c r="E6" s="133"/>
      <c r="F6" s="39"/>
      <c r="G6" s="39"/>
      <c r="H6" s="39"/>
      <c r="I6" s="39"/>
      <c r="J6" s="39"/>
      <c r="K6" s="264"/>
      <c r="L6" s="263"/>
      <c r="M6" s="39"/>
      <c r="P6" s="39"/>
      <c r="Q6" s="39"/>
      <c r="R6" s="39"/>
      <c r="S6" s="39"/>
      <c r="T6" s="39"/>
      <c r="U6" s="39"/>
      <c r="V6" s="39"/>
      <c r="W6" s="39"/>
      <c r="X6" s="39"/>
    </row>
    <row r="7" spans="1:54" ht="39.950000000000003" customHeight="1" thickTop="1" thickBot="1">
      <c r="A7" s="33"/>
      <c r="B7" s="32"/>
      <c r="C7" s="39"/>
      <c r="D7" s="257" t="s">
        <v>363</v>
      </c>
      <c r="E7" s="260"/>
      <c r="F7" s="261"/>
      <c r="G7" s="39"/>
      <c r="H7" s="39"/>
      <c r="I7" s="39"/>
      <c r="J7" s="39"/>
      <c r="K7" s="264"/>
      <c r="L7" s="263"/>
      <c r="M7" s="39"/>
      <c r="P7" s="39"/>
      <c r="Q7" s="39"/>
      <c r="R7" s="39"/>
      <c r="S7" s="39"/>
      <c r="T7" s="39"/>
      <c r="U7" s="39"/>
      <c r="V7" s="39"/>
      <c r="W7" s="39"/>
      <c r="X7" s="39"/>
    </row>
    <row r="8" spans="1:54" ht="3" customHeight="1" thickTop="1" thickBot="1">
      <c r="A8" s="33"/>
      <c r="B8" s="32"/>
      <c r="C8" s="39"/>
      <c r="D8" s="34"/>
      <c r="E8" s="134"/>
      <c r="F8" s="39"/>
      <c r="G8" s="39"/>
      <c r="H8" s="39"/>
      <c r="I8" s="39"/>
      <c r="J8" s="39"/>
      <c r="K8" s="39"/>
      <c r="L8" s="38"/>
      <c r="M8" s="39"/>
      <c r="P8" s="39"/>
      <c r="Q8" s="39"/>
      <c r="R8" s="39"/>
      <c r="S8" s="39"/>
      <c r="T8" s="39"/>
      <c r="U8" s="39"/>
      <c r="V8" s="39"/>
      <c r="W8" s="39"/>
      <c r="X8" s="39"/>
    </row>
    <row r="9" spans="1:54" ht="39.950000000000003" customHeight="1" thickTop="1" thickBot="1">
      <c r="A9" s="31"/>
      <c r="B9" s="30"/>
      <c r="C9" s="29"/>
      <c r="D9" s="257" t="s">
        <v>364</v>
      </c>
      <c r="E9" s="260"/>
      <c r="F9" s="261"/>
      <c r="G9" s="29"/>
      <c r="H9" s="29"/>
      <c r="I9" s="29"/>
      <c r="J9" s="29"/>
      <c r="K9" s="29"/>
      <c r="L9" s="28"/>
      <c r="M9" s="27"/>
      <c r="P9" s="39"/>
      <c r="Q9" s="39"/>
      <c r="R9" s="39"/>
      <c r="S9" s="39"/>
      <c r="T9" s="39"/>
      <c r="U9" s="39"/>
      <c r="V9" s="39"/>
      <c r="W9" s="39"/>
      <c r="X9" s="39"/>
    </row>
    <row r="10" spans="1:54" ht="15.75" thickTop="1">
      <c r="K10" s="26"/>
      <c r="L10" s="26"/>
      <c r="M10" s="25"/>
      <c r="P10" s="47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L10" s="127"/>
    </row>
    <row r="11" spans="1:54">
      <c r="A11" s="266" t="s">
        <v>365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3"/>
      <c r="O11" s="284"/>
      <c r="P11" s="266" t="s">
        <v>366</v>
      </c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8"/>
      <c r="AJ11" s="285"/>
      <c r="AK11" s="266" t="s">
        <v>367</v>
      </c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8"/>
    </row>
    <row r="12" spans="1:54">
      <c r="A12" s="269" t="s">
        <v>368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70"/>
      <c r="O12" s="284"/>
      <c r="P12" s="274" t="s">
        <v>368</v>
      </c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70"/>
      <c r="AJ12" s="285"/>
      <c r="AK12" s="275" t="s">
        <v>368</v>
      </c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7"/>
    </row>
    <row r="13" spans="1:54">
      <c r="A13" s="27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3"/>
      <c r="O13" s="284"/>
      <c r="P13" s="271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3"/>
      <c r="AJ13" s="285"/>
      <c r="AK13" s="278" t="s">
        <v>369</v>
      </c>
      <c r="AL13" s="267"/>
      <c r="AM13" s="267"/>
      <c r="AN13" s="267"/>
      <c r="AO13" s="267"/>
      <c r="AP13" s="267"/>
      <c r="AQ13" s="268"/>
      <c r="AR13" s="279" t="s">
        <v>349</v>
      </c>
      <c r="AS13" s="280"/>
      <c r="AT13" s="280"/>
      <c r="AU13" s="280"/>
      <c r="AV13" s="280"/>
      <c r="AW13" s="281"/>
      <c r="AX13" s="49"/>
      <c r="AY13" s="49"/>
      <c r="AZ13" s="49"/>
      <c r="BA13" s="49"/>
      <c r="BB13" s="49"/>
    </row>
    <row r="14" spans="1:54" ht="160.5">
      <c r="A14" s="50"/>
      <c r="B14" s="51" t="s">
        <v>370</v>
      </c>
      <c r="C14" s="52" t="s">
        <v>371</v>
      </c>
      <c r="D14" s="52" t="s">
        <v>372</v>
      </c>
      <c r="E14" s="128" t="s">
        <v>373</v>
      </c>
      <c r="F14" s="52" t="s">
        <v>374</v>
      </c>
      <c r="G14" s="53" t="s">
        <v>375</v>
      </c>
      <c r="H14" s="52" t="s">
        <v>376</v>
      </c>
      <c r="I14" s="52" t="s">
        <v>377</v>
      </c>
      <c r="J14" s="52" t="s">
        <v>378</v>
      </c>
      <c r="K14" s="54" t="s">
        <v>379</v>
      </c>
      <c r="L14" s="55" t="s">
        <v>380</v>
      </c>
      <c r="M14" s="53" t="s">
        <v>381</v>
      </c>
      <c r="O14" s="284"/>
      <c r="P14" s="56"/>
      <c r="Q14" s="57" t="s">
        <v>382</v>
      </c>
      <c r="R14" s="58" t="s">
        <v>383</v>
      </c>
      <c r="S14" s="59" t="s">
        <v>384</v>
      </c>
      <c r="T14" s="59" t="s">
        <v>385</v>
      </c>
      <c r="U14" s="59" t="s">
        <v>386</v>
      </c>
      <c r="V14" s="59" t="s">
        <v>387</v>
      </c>
      <c r="W14" s="59" t="s">
        <v>388</v>
      </c>
      <c r="X14" s="59" t="s">
        <v>389</v>
      </c>
      <c r="Y14" s="59" t="s">
        <v>390</v>
      </c>
      <c r="Z14" s="59" t="s">
        <v>391</v>
      </c>
      <c r="AA14" s="59" t="s">
        <v>392</v>
      </c>
      <c r="AB14" s="59" t="s">
        <v>393</v>
      </c>
      <c r="AC14" s="59" t="s">
        <v>394</v>
      </c>
      <c r="AD14" s="59" t="s">
        <v>395</v>
      </c>
      <c r="AE14" s="59" t="s">
        <v>396</v>
      </c>
      <c r="AF14" s="59" t="s">
        <v>397</v>
      </c>
      <c r="AG14" s="59" t="s">
        <v>398</v>
      </c>
      <c r="AH14" s="59" t="s">
        <v>399</v>
      </c>
      <c r="AI14" s="60" t="s">
        <v>400</v>
      </c>
      <c r="AJ14" s="285"/>
      <c r="AK14" s="61"/>
      <c r="AL14" s="128" t="s">
        <v>401</v>
      </c>
      <c r="AM14" s="52" t="s">
        <v>402</v>
      </c>
      <c r="AN14" s="52" t="s">
        <v>403</v>
      </c>
      <c r="AO14" s="52" t="s">
        <v>404</v>
      </c>
      <c r="AP14" s="55" t="s">
        <v>405</v>
      </c>
      <c r="AQ14" s="62" t="s">
        <v>406</v>
      </c>
      <c r="AR14" s="51" t="s">
        <v>407</v>
      </c>
      <c r="AS14" s="52" t="s">
        <v>408</v>
      </c>
      <c r="AT14" s="52" t="s">
        <v>409</v>
      </c>
      <c r="AU14" s="52" t="s">
        <v>410</v>
      </c>
      <c r="AV14" s="55" t="s">
        <v>405</v>
      </c>
      <c r="AW14" s="62" t="s">
        <v>411</v>
      </c>
      <c r="AX14" s="63" t="s">
        <v>412</v>
      </c>
      <c r="AY14" s="63" t="s">
        <v>350</v>
      </c>
      <c r="AZ14" s="63" t="s">
        <v>413</v>
      </c>
      <c r="BA14" s="63" t="s">
        <v>414</v>
      </c>
      <c r="BB14" s="63" t="s">
        <v>415</v>
      </c>
    </row>
    <row r="15" spans="1:54">
      <c r="A15" s="64" t="s">
        <v>416</v>
      </c>
      <c r="M15" s="65"/>
      <c r="O15" s="284"/>
      <c r="P15" s="64" t="s">
        <v>416</v>
      </c>
      <c r="Q15" s="66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/>
      <c r="AJ15" s="285"/>
      <c r="AK15" s="64" t="s">
        <v>416</v>
      </c>
      <c r="BB15" s="65"/>
    </row>
    <row r="16" spans="1:54">
      <c r="A16" s="70" t="s">
        <v>383</v>
      </c>
      <c r="B16" s="71">
        <v>76.061999999999998</v>
      </c>
      <c r="C16" s="72">
        <v>14.65</v>
      </c>
      <c r="D16" s="73"/>
      <c r="E16" s="135">
        <v>14.65</v>
      </c>
      <c r="F16" s="73"/>
      <c r="G16" s="74">
        <v>90.712000000000003</v>
      </c>
      <c r="H16" s="71">
        <v>23.376999999999999</v>
      </c>
      <c r="I16" s="73">
        <v>1.7370000000000001</v>
      </c>
      <c r="J16" s="73">
        <v>2.1755300000000002</v>
      </c>
      <c r="K16" s="73">
        <v>2.0995300000000001</v>
      </c>
      <c r="L16" s="75">
        <v>-1.2989999999999999</v>
      </c>
      <c r="M16" s="74">
        <v>116.70253</v>
      </c>
      <c r="O16" s="284"/>
      <c r="P16" s="76" t="s">
        <v>383</v>
      </c>
      <c r="Q16" s="77" t="s">
        <v>417</v>
      </c>
      <c r="R16" s="78">
        <v>17.073446000000001</v>
      </c>
      <c r="S16" s="78">
        <v>4.4256000000000004E-2</v>
      </c>
      <c r="T16" s="78">
        <v>38.698853999999997</v>
      </c>
      <c r="U16" s="78"/>
      <c r="V16" s="78">
        <v>6.1299999999999994E-4</v>
      </c>
      <c r="W16" s="78"/>
      <c r="X16" s="78">
        <v>2.6649340000000001</v>
      </c>
      <c r="Y16" s="78">
        <v>0.30295</v>
      </c>
      <c r="Z16" s="78">
        <v>7.27E-4</v>
      </c>
      <c r="AA16" s="78"/>
      <c r="AB16" s="78">
        <v>2.3925450000000001</v>
      </c>
      <c r="AC16" s="78">
        <v>1.1658999999999999E-2</v>
      </c>
      <c r="AD16" s="78">
        <v>2E-3</v>
      </c>
      <c r="AE16" s="78"/>
      <c r="AF16" s="78">
        <v>2.3303000000000001E-2</v>
      </c>
      <c r="AG16" s="78">
        <v>0.16800000000000001</v>
      </c>
      <c r="AH16" s="78">
        <v>7.4234999999999995E-2</v>
      </c>
      <c r="AI16" s="79">
        <v>61.457521999999997</v>
      </c>
      <c r="AJ16" s="285"/>
      <c r="AK16" s="70" t="s">
        <v>383</v>
      </c>
      <c r="AL16" s="129">
        <v>35.685000000000002</v>
      </c>
      <c r="AM16" s="81"/>
      <c r="AN16" s="81"/>
      <c r="AO16" s="81"/>
      <c r="AP16" s="82"/>
      <c r="AQ16" s="83">
        <v>35.685000000000002</v>
      </c>
      <c r="AR16" s="80">
        <v>1.1259999999999999</v>
      </c>
      <c r="AS16" s="81"/>
      <c r="AT16" s="81"/>
      <c r="AU16" s="81"/>
      <c r="AV16" s="82"/>
      <c r="AW16" s="83">
        <v>1.1259999999999999</v>
      </c>
      <c r="AX16" s="84"/>
      <c r="AY16" s="84">
        <v>3.7810000000000001</v>
      </c>
      <c r="AZ16" s="84">
        <v>4.907</v>
      </c>
      <c r="BA16" s="84">
        <v>14.653</v>
      </c>
      <c r="BB16" s="83">
        <v>55.244999999999997</v>
      </c>
    </row>
    <row r="17" spans="1:54">
      <c r="A17" s="76" t="s">
        <v>384</v>
      </c>
      <c r="B17" s="85">
        <v>167.524</v>
      </c>
      <c r="C17" s="86">
        <v>38.579000000000001</v>
      </c>
      <c r="D17" s="86"/>
      <c r="E17" s="136">
        <v>38.579000000000001</v>
      </c>
      <c r="F17" s="86"/>
      <c r="G17" s="87">
        <v>206.10300000000001</v>
      </c>
      <c r="H17" s="85">
        <v>2.6269999999999998</v>
      </c>
      <c r="I17" s="86">
        <v>2.7010000000000001</v>
      </c>
      <c r="J17" s="86">
        <v>22.556360000000002</v>
      </c>
      <c r="K17" s="86">
        <v>8.4363600000000005</v>
      </c>
      <c r="L17" s="88">
        <v>-7.3090000000000002</v>
      </c>
      <c r="M17" s="87">
        <v>226.67836000000003</v>
      </c>
      <c r="O17" s="284"/>
      <c r="P17" s="76" t="s">
        <v>384</v>
      </c>
      <c r="Q17" s="77" t="s">
        <v>418</v>
      </c>
      <c r="R17" s="78">
        <v>2.1211509999999998</v>
      </c>
      <c r="S17" s="78">
        <v>69.951438999999993</v>
      </c>
      <c r="T17" s="78">
        <v>4.4399410000000001</v>
      </c>
      <c r="U17" s="78">
        <v>21.792218999999996</v>
      </c>
      <c r="V17" s="78">
        <v>1.191808</v>
      </c>
      <c r="W17" s="78">
        <v>1.4338649999999999</v>
      </c>
      <c r="X17" s="78">
        <v>20.571771999999999</v>
      </c>
      <c r="Y17" s="78">
        <v>3.5967389999999995</v>
      </c>
      <c r="Z17" s="78">
        <v>6.0370679999999997</v>
      </c>
      <c r="AA17" s="78">
        <v>2.494173</v>
      </c>
      <c r="AB17" s="78">
        <v>1.735063</v>
      </c>
      <c r="AC17" s="78">
        <v>4.1270920000000002</v>
      </c>
      <c r="AD17" s="78">
        <v>0.918906</v>
      </c>
      <c r="AE17" s="78">
        <v>1.6866510000000001</v>
      </c>
      <c r="AF17" s="78">
        <v>5.6144310000000006</v>
      </c>
      <c r="AG17" s="78">
        <v>11.459667999999997</v>
      </c>
      <c r="AH17" s="78">
        <v>2.1263520000000002</v>
      </c>
      <c r="AI17" s="89">
        <v>161.29833800000003</v>
      </c>
      <c r="AJ17" s="285"/>
      <c r="AK17" s="76" t="s">
        <v>384</v>
      </c>
      <c r="AL17" s="130">
        <v>54.622999999999998</v>
      </c>
      <c r="AM17" s="90"/>
      <c r="AN17" s="90"/>
      <c r="AO17" s="90"/>
      <c r="AP17" s="90"/>
      <c r="AQ17" s="91">
        <v>54.622999999999998</v>
      </c>
      <c r="AR17" s="92"/>
      <c r="AS17" s="93"/>
      <c r="AT17" s="93"/>
      <c r="AU17" s="93"/>
      <c r="AV17" s="94"/>
      <c r="AW17" s="91"/>
      <c r="AX17" s="95"/>
      <c r="AY17" s="95">
        <v>0.496</v>
      </c>
      <c r="AZ17" s="95">
        <v>0.496</v>
      </c>
      <c r="BA17" s="95">
        <v>10.260999999999999</v>
      </c>
      <c r="BB17" s="91">
        <v>65.38</v>
      </c>
    </row>
    <row r="18" spans="1:54">
      <c r="A18" s="76" t="s">
        <v>385</v>
      </c>
      <c r="B18" s="85">
        <v>173.36799999999999</v>
      </c>
      <c r="C18" s="86">
        <v>42.101999999999997</v>
      </c>
      <c r="D18" s="86"/>
      <c r="E18" s="136">
        <v>42.101999999999997</v>
      </c>
      <c r="F18" s="86"/>
      <c r="G18" s="87">
        <v>215.47</v>
      </c>
      <c r="H18" s="85">
        <v>76.688720000000004</v>
      </c>
      <c r="I18" s="86">
        <v>5.3460000000000001</v>
      </c>
      <c r="J18" s="86">
        <v>32.533119999999997</v>
      </c>
      <c r="K18" s="86">
        <v>15.071120000000001</v>
      </c>
      <c r="L18" s="88">
        <v>-0.1</v>
      </c>
      <c r="M18" s="87">
        <v>329.93784000000005</v>
      </c>
      <c r="O18" s="284"/>
      <c r="P18" s="76" t="s">
        <v>385</v>
      </c>
      <c r="Q18" s="77" t="s">
        <v>419</v>
      </c>
      <c r="R18" s="78">
        <v>7.8607640000000005</v>
      </c>
      <c r="S18" s="78">
        <v>0.28270000000000006</v>
      </c>
      <c r="T18" s="78">
        <v>35.305103000000003</v>
      </c>
      <c r="U18" s="78">
        <v>8.1973000000000004E-2</v>
      </c>
      <c r="V18" s="78">
        <v>0.194025</v>
      </c>
      <c r="W18" s="78">
        <v>0.173073</v>
      </c>
      <c r="X18" s="78">
        <v>4.0913490000000001</v>
      </c>
      <c r="Y18" s="78">
        <v>0.54722599999999999</v>
      </c>
      <c r="Z18" s="78">
        <v>3.2369949999999998</v>
      </c>
      <c r="AA18" s="78">
        <v>0.81446000000000007</v>
      </c>
      <c r="AB18" s="78">
        <v>30.216875000000002</v>
      </c>
      <c r="AC18" s="78">
        <v>1.2560319999999998</v>
      </c>
      <c r="AD18" s="78">
        <v>0.110998</v>
      </c>
      <c r="AE18" s="78">
        <v>0.17966799999999999</v>
      </c>
      <c r="AF18" s="78">
        <v>4.0944570000000002</v>
      </c>
      <c r="AG18" s="78">
        <v>8.9713329999999996</v>
      </c>
      <c r="AH18" s="78">
        <v>2.35981</v>
      </c>
      <c r="AI18" s="89">
        <v>99.776842000000002</v>
      </c>
      <c r="AJ18" s="285"/>
      <c r="AK18" s="76" t="s">
        <v>385</v>
      </c>
      <c r="AL18" s="130">
        <v>179.239</v>
      </c>
      <c r="AM18" s="90"/>
      <c r="AN18" s="90">
        <v>0.35199999999999998</v>
      </c>
      <c r="AO18" s="90">
        <v>0.35199999999999998</v>
      </c>
      <c r="AP18" s="90"/>
      <c r="AQ18" s="91">
        <v>179.59100000000001</v>
      </c>
      <c r="AR18" s="92"/>
      <c r="AS18" s="93"/>
      <c r="AT18" s="93"/>
      <c r="AU18" s="93"/>
      <c r="AV18" s="94"/>
      <c r="AW18" s="91"/>
      <c r="AX18" s="95"/>
      <c r="AY18" s="95">
        <v>2.2759999999999998</v>
      </c>
      <c r="AZ18" s="95">
        <v>2.2759999999999998</v>
      </c>
      <c r="BA18" s="95">
        <v>48.293999999999997</v>
      </c>
      <c r="BB18" s="91">
        <v>230.161</v>
      </c>
    </row>
    <row r="19" spans="1:54">
      <c r="A19" s="76" t="s">
        <v>386</v>
      </c>
      <c r="B19" s="85">
        <v>34.118000000000002</v>
      </c>
      <c r="C19" s="86">
        <v>20.173999999999999</v>
      </c>
      <c r="D19" s="86"/>
      <c r="E19" s="136">
        <v>20.173999999999999</v>
      </c>
      <c r="F19" s="86"/>
      <c r="G19" s="87">
        <v>54.292000000000002</v>
      </c>
      <c r="H19" s="85">
        <v>6.3029999999999999</v>
      </c>
      <c r="I19" s="86">
        <v>1.657</v>
      </c>
      <c r="J19" s="86">
        <v>39.648510000000002</v>
      </c>
      <c r="K19" s="86">
        <v>8.9595099999999999</v>
      </c>
      <c r="L19" s="88"/>
      <c r="M19" s="87">
        <v>101.90051</v>
      </c>
      <c r="O19" s="284"/>
      <c r="P19" s="76" t="s">
        <v>386</v>
      </c>
      <c r="Q19" s="77" t="s">
        <v>37</v>
      </c>
      <c r="R19" s="78">
        <v>2.992302</v>
      </c>
      <c r="S19" s="78">
        <v>1.4050019999999999</v>
      </c>
      <c r="T19" s="78">
        <v>0.876892</v>
      </c>
      <c r="U19" s="78">
        <v>1.8778800000000002</v>
      </c>
      <c r="V19" s="78">
        <v>0.26207899999999995</v>
      </c>
      <c r="W19" s="78">
        <v>0.26116699999999998</v>
      </c>
      <c r="X19" s="78">
        <v>7.648035000000001</v>
      </c>
      <c r="Y19" s="78">
        <v>2.3889710000000002</v>
      </c>
      <c r="Z19" s="78">
        <v>5.2572070000000002</v>
      </c>
      <c r="AA19" s="78">
        <v>14.493452</v>
      </c>
      <c r="AB19" s="78">
        <v>0.20660300000000001</v>
      </c>
      <c r="AC19" s="78">
        <v>1.1235219999999999</v>
      </c>
      <c r="AD19" s="78">
        <v>0.55587599999999993</v>
      </c>
      <c r="AE19" s="78">
        <v>0.148007</v>
      </c>
      <c r="AF19" s="78">
        <v>3.0232770000000002</v>
      </c>
      <c r="AG19" s="78">
        <v>2.5011200000000002</v>
      </c>
      <c r="AH19" s="78">
        <v>0.91612000000000005</v>
      </c>
      <c r="AI19" s="89">
        <v>45.937512000000005</v>
      </c>
      <c r="AJ19" s="285"/>
      <c r="AK19" s="76" t="s">
        <v>386</v>
      </c>
      <c r="AL19" s="130">
        <v>44.387999999999998</v>
      </c>
      <c r="AM19" s="90"/>
      <c r="AN19" s="90"/>
      <c r="AO19" s="90"/>
      <c r="AP19" s="90"/>
      <c r="AQ19" s="91">
        <v>44.387999999999998</v>
      </c>
      <c r="AR19" s="92"/>
      <c r="AS19" s="93"/>
      <c r="AT19" s="93"/>
      <c r="AU19" s="93"/>
      <c r="AV19" s="94"/>
      <c r="AW19" s="91"/>
      <c r="AX19" s="95"/>
      <c r="AY19" s="95">
        <v>-0.16700000000000001</v>
      </c>
      <c r="AZ19" s="95">
        <v>-0.16700000000000001</v>
      </c>
      <c r="BA19" s="95">
        <v>11.742000000000001</v>
      </c>
      <c r="BB19" s="91">
        <v>55.963000000000001</v>
      </c>
    </row>
    <row r="20" spans="1:54">
      <c r="A20" s="76" t="s">
        <v>387</v>
      </c>
      <c r="B20" s="85">
        <v>85.399000000000001</v>
      </c>
      <c r="C20" s="86">
        <v>117.315</v>
      </c>
      <c r="D20" s="86"/>
      <c r="E20" s="136">
        <v>117.315</v>
      </c>
      <c r="F20" s="86"/>
      <c r="G20" s="87">
        <v>202.714</v>
      </c>
      <c r="H20" s="85">
        <v>58.082999999999998</v>
      </c>
      <c r="I20" s="86">
        <v>3.4670000000000001</v>
      </c>
      <c r="J20" s="86">
        <v>7.5050799999999995</v>
      </c>
      <c r="K20" s="86">
        <v>7.0210799999999995</v>
      </c>
      <c r="L20" s="88"/>
      <c r="M20" s="87">
        <v>271.76907999999997</v>
      </c>
      <c r="O20" s="284"/>
      <c r="P20" s="76" t="s">
        <v>387</v>
      </c>
      <c r="Q20" s="77" t="s">
        <v>420</v>
      </c>
      <c r="R20" s="78">
        <v>0.48431600000000002</v>
      </c>
      <c r="S20" s="78">
        <v>3.7418739999999997</v>
      </c>
      <c r="T20" s="78">
        <v>1.4802230000000001</v>
      </c>
      <c r="U20" s="78">
        <v>0.64194200000000001</v>
      </c>
      <c r="V20" s="78">
        <v>17.917856</v>
      </c>
      <c r="W20" s="78">
        <v>19.672527000000002</v>
      </c>
      <c r="X20" s="78">
        <v>15.97653</v>
      </c>
      <c r="Y20" s="78">
        <v>15.332972999999999</v>
      </c>
      <c r="Z20" s="78">
        <v>6.3026550000000006</v>
      </c>
      <c r="AA20" s="78">
        <v>2.4896009999999995</v>
      </c>
      <c r="AB20" s="78">
        <v>0.41845899999999997</v>
      </c>
      <c r="AC20" s="78">
        <v>6.3201340000000004</v>
      </c>
      <c r="AD20" s="78">
        <v>0.48695500000000003</v>
      </c>
      <c r="AE20" s="78">
        <v>0.70268400000000009</v>
      </c>
      <c r="AF20" s="78">
        <v>8.0193890000000003</v>
      </c>
      <c r="AG20" s="78">
        <v>4.2980260000000001</v>
      </c>
      <c r="AH20" s="78">
        <v>2.5429340000000002</v>
      </c>
      <c r="AI20" s="89">
        <v>106.829076</v>
      </c>
      <c r="AJ20" s="285"/>
      <c r="AK20" s="76" t="s">
        <v>387</v>
      </c>
      <c r="AL20" s="130">
        <v>32.267000000000003</v>
      </c>
      <c r="AM20" s="90"/>
      <c r="AN20" s="90">
        <v>0.26600000000000001</v>
      </c>
      <c r="AO20" s="90">
        <v>0.26600000000000001</v>
      </c>
      <c r="AP20" s="90"/>
      <c r="AQ20" s="91">
        <v>32.533000000000001</v>
      </c>
      <c r="AR20" s="92">
        <v>33.482999999999997</v>
      </c>
      <c r="AS20" s="93"/>
      <c r="AT20" s="93">
        <v>3.6960000000000002</v>
      </c>
      <c r="AU20" s="93">
        <v>1.6379999999999999</v>
      </c>
      <c r="AV20" s="94">
        <v>0.89400000000000002</v>
      </c>
      <c r="AW20" s="91">
        <v>39.710999999999999</v>
      </c>
      <c r="AX20" s="95"/>
      <c r="AY20" s="95">
        <v>3.085</v>
      </c>
      <c r="AZ20" s="95">
        <v>42.795999999999999</v>
      </c>
      <c r="BA20" s="95">
        <v>89.611000000000004</v>
      </c>
      <c r="BB20" s="91">
        <v>164.94</v>
      </c>
    </row>
    <row r="21" spans="1:54">
      <c r="A21" s="76" t="s">
        <v>388</v>
      </c>
      <c r="B21" s="85">
        <v>142.28899999999999</v>
      </c>
      <c r="C21" s="86">
        <v>99.036000000000001</v>
      </c>
      <c r="D21" s="86"/>
      <c r="E21" s="136">
        <v>99.036000000000001</v>
      </c>
      <c r="F21" s="86"/>
      <c r="G21" s="87">
        <v>241.32499999999999</v>
      </c>
      <c r="H21" s="85">
        <v>45.351999999999997</v>
      </c>
      <c r="I21" s="86">
        <v>0.98599999999999999</v>
      </c>
      <c r="J21" s="86">
        <v>16.65917</v>
      </c>
      <c r="K21" s="86">
        <v>13.75717</v>
      </c>
      <c r="L21" s="88">
        <v>-0.29399999999999998</v>
      </c>
      <c r="M21" s="87">
        <v>304.02816999999999</v>
      </c>
      <c r="O21" s="284"/>
      <c r="P21" s="76" t="s">
        <v>388</v>
      </c>
      <c r="Q21" s="77" t="s">
        <v>421</v>
      </c>
      <c r="R21" s="78">
        <v>0.252106</v>
      </c>
      <c r="S21" s="78">
        <v>0.45461699999999994</v>
      </c>
      <c r="T21" s="78">
        <v>0.38100000000000001</v>
      </c>
      <c r="U21" s="78">
        <v>5.0085999999999999E-2</v>
      </c>
      <c r="V21" s="78">
        <v>1.48529</v>
      </c>
      <c r="W21" s="78">
        <v>43.4861</v>
      </c>
      <c r="X21" s="78">
        <v>1.1227640000000001</v>
      </c>
      <c r="Y21" s="78">
        <v>0.241677</v>
      </c>
      <c r="Z21" s="78">
        <v>8.7672170000000005</v>
      </c>
      <c r="AA21" s="78">
        <v>2.3274279999999998</v>
      </c>
      <c r="AB21" s="78">
        <v>4.0279000000000002E-2</v>
      </c>
      <c r="AC21" s="78">
        <v>0.40845999999999993</v>
      </c>
      <c r="AD21" s="78">
        <v>5.1878999999999995E-2</v>
      </c>
      <c r="AE21" s="78">
        <v>2.7626999999999999E-2</v>
      </c>
      <c r="AF21" s="78">
        <v>1.0795109999999999</v>
      </c>
      <c r="AG21" s="78">
        <v>3.8813850000000003</v>
      </c>
      <c r="AH21" s="78">
        <v>0.41975000000000001</v>
      </c>
      <c r="AI21" s="89">
        <v>64.477177999999995</v>
      </c>
      <c r="AJ21" s="285"/>
      <c r="AK21" s="76" t="s">
        <v>388</v>
      </c>
      <c r="AL21" s="130">
        <v>70.706999999999994</v>
      </c>
      <c r="AM21" s="90"/>
      <c r="AN21" s="90">
        <v>0.14099999999999999</v>
      </c>
      <c r="AO21" s="90">
        <v>0.14099999999999999</v>
      </c>
      <c r="AP21" s="90"/>
      <c r="AQ21" s="91">
        <v>70.847999999999999</v>
      </c>
      <c r="AR21" s="92">
        <v>32.872</v>
      </c>
      <c r="AS21" s="93"/>
      <c r="AT21" s="93">
        <v>0.55500000000000005</v>
      </c>
      <c r="AU21" s="93">
        <v>4.4539999999999997</v>
      </c>
      <c r="AV21" s="94">
        <v>0.439</v>
      </c>
      <c r="AW21" s="91">
        <v>38.32</v>
      </c>
      <c r="AX21" s="95"/>
      <c r="AY21" s="95">
        <v>6.5780000000000003</v>
      </c>
      <c r="AZ21" s="95">
        <v>44.898000000000003</v>
      </c>
      <c r="BA21" s="95">
        <v>123.80500000000001</v>
      </c>
      <c r="BB21" s="91">
        <v>239.55099999999999</v>
      </c>
    </row>
    <row r="22" spans="1:54">
      <c r="A22" s="76" t="s">
        <v>389</v>
      </c>
      <c r="B22" s="85">
        <v>356.15699999999998</v>
      </c>
      <c r="C22" s="86">
        <v>220.72</v>
      </c>
      <c r="D22" s="86"/>
      <c r="E22" s="136">
        <v>220.72</v>
      </c>
      <c r="F22" s="86"/>
      <c r="G22" s="87">
        <v>576.87699999999995</v>
      </c>
      <c r="H22" s="85">
        <v>167.066</v>
      </c>
      <c r="I22" s="86">
        <v>13.56</v>
      </c>
      <c r="J22" s="86">
        <v>30.334750000000003</v>
      </c>
      <c r="K22" s="86">
        <v>28.225750000000005</v>
      </c>
      <c r="L22" s="88">
        <v>-5.2999999999999999E-2</v>
      </c>
      <c r="M22" s="87">
        <v>787.78475000000003</v>
      </c>
      <c r="O22" s="284"/>
      <c r="P22" s="76" t="s">
        <v>389</v>
      </c>
      <c r="Q22" s="77" t="s">
        <v>422</v>
      </c>
      <c r="R22" s="78">
        <v>14.019157999999999</v>
      </c>
      <c r="S22" s="78">
        <v>10.783768000000002</v>
      </c>
      <c r="T22" s="78">
        <v>10.899507000000002</v>
      </c>
      <c r="U22" s="78">
        <v>2.633324</v>
      </c>
      <c r="V22" s="78">
        <v>20.868037000000001</v>
      </c>
      <c r="W22" s="78">
        <v>29.844289</v>
      </c>
      <c r="X22" s="78">
        <v>126.515466</v>
      </c>
      <c r="Y22" s="78">
        <v>58.427576000000002</v>
      </c>
      <c r="Z22" s="78">
        <v>18.400669999999998</v>
      </c>
      <c r="AA22" s="78">
        <v>4.0636760000000001</v>
      </c>
      <c r="AB22" s="78">
        <v>1.898992</v>
      </c>
      <c r="AC22" s="78">
        <v>11.788565999999999</v>
      </c>
      <c r="AD22" s="78">
        <v>2.6242020000000004</v>
      </c>
      <c r="AE22" s="78">
        <v>2.7014200000000002</v>
      </c>
      <c r="AF22" s="78">
        <v>15.397143999999997</v>
      </c>
      <c r="AG22" s="78">
        <v>24.985311000000003</v>
      </c>
      <c r="AH22" s="78">
        <v>5.580635</v>
      </c>
      <c r="AI22" s="89">
        <v>361.43173999999993</v>
      </c>
      <c r="AJ22" s="285"/>
      <c r="AK22" s="76" t="s">
        <v>389</v>
      </c>
      <c r="AL22" s="130">
        <v>154.74</v>
      </c>
      <c r="AM22" s="90"/>
      <c r="AN22" s="90">
        <v>30.899000000000001</v>
      </c>
      <c r="AO22" s="90">
        <v>30.899000000000001</v>
      </c>
      <c r="AP22" s="90"/>
      <c r="AQ22" s="91">
        <v>185.63900000000001</v>
      </c>
      <c r="AR22" s="92">
        <v>33.131</v>
      </c>
      <c r="AS22" s="93"/>
      <c r="AT22" s="93">
        <v>1.0680000000000001</v>
      </c>
      <c r="AU22" s="93">
        <v>1.835</v>
      </c>
      <c r="AV22" s="94">
        <v>0.39700000000000002</v>
      </c>
      <c r="AW22" s="91">
        <v>36.430999999999997</v>
      </c>
      <c r="AX22" s="95">
        <v>0.65600000000000003</v>
      </c>
      <c r="AY22" s="95">
        <v>4.226</v>
      </c>
      <c r="AZ22" s="95">
        <v>41.313000000000002</v>
      </c>
      <c r="BA22" s="95">
        <v>199.40100000000001</v>
      </c>
      <c r="BB22" s="91">
        <v>426.35300000000001</v>
      </c>
    </row>
    <row r="23" spans="1:54">
      <c r="A23" s="76" t="s">
        <v>390</v>
      </c>
      <c r="B23" s="85">
        <v>285.46100000000001</v>
      </c>
      <c r="C23" s="86"/>
      <c r="D23" s="86"/>
      <c r="E23" s="136"/>
      <c r="F23" s="86"/>
      <c r="G23" s="87">
        <v>285.46100000000001</v>
      </c>
      <c r="H23" s="85"/>
      <c r="I23" s="86"/>
      <c r="J23" s="86">
        <v>26.377929999999999</v>
      </c>
      <c r="K23" s="86">
        <v>24.350930000000002</v>
      </c>
      <c r="L23" s="88"/>
      <c r="M23" s="87">
        <v>311.83893</v>
      </c>
      <c r="O23" s="284"/>
      <c r="P23" s="76" t="s">
        <v>390</v>
      </c>
      <c r="Q23" s="77" t="s">
        <v>54</v>
      </c>
      <c r="R23" s="78">
        <v>0.39376100000000003</v>
      </c>
      <c r="S23" s="78">
        <v>1.6435880000000003</v>
      </c>
      <c r="T23" s="78">
        <v>0.126133</v>
      </c>
      <c r="U23" s="78">
        <v>0.22697399999999998</v>
      </c>
      <c r="V23" s="78">
        <v>0.50317599999999996</v>
      </c>
      <c r="W23" s="78">
        <v>0.37331500000000001</v>
      </c>
      <c r="X23" s="78">
        <v>0.73118399999999995</v>
      </c>
      <c r="Y23" s="78">
        <v>47.514946999999999</v>
      </c>
      <c r="Z23" s="78">
        <v>0.48793799999999998</v>
      </c>
      <c r="AA23" s="78">
        <v>0.51360799999999995</v>
      </c>
      <c r="AB23" s="78">
        <v>6.8110000000000004E-2</v>
      </c>
      <c r="AC23" s="78">
        <v>1.0228299999999999</v>
      </c>
      <c r="AD23" s="78">
        <v>1.6069880000000001</v>
      </c>
      <c r="AE23" s="78">
        <v>4.616447</v>
      </c>
      <c r="AF23" s="78">
        <v>2.6476059999999997</v>
      </c>
      <c r="AG23" s="78">
        <v>7.5334009999999996</v>
      </c>
      <c r="AH23" s="78">
        <v>1.3839189999999999</v>
      </c>
      <c r="AI23" s="89">
        <v>71.393928000000002</v>
      </c>
      <c r="AJ23" s="285"/>
      <c r="AK23" s="76" t="s">
        <v>390</v>
      </c>
      <c r="AL23" s="130">
        <v>18.702000000000002</v>
      </c>
      <c r="AM23" s="90"/>
      <c r="AN23" s="90"/>
      <c r="AO23" s="90"/>
      <c r="AP23" s="90"/>
      <c r="AQ23" s="91">
        <v>18.702000000000002</v>
      </c>
      <c r="AR23" s="92">
        <v>70.423000000000002</v>
      </c>
      <c r="AS23" s="93">
        <v>93.108999999999995</v>
      </c>
      <c r="AT23" s="93">
        <v>10.057</v>
      </c>
      <c r="AU23" s="93">
        <v>45.368000000000002</v>
      </c>
      <c r="AV23" s="94">
        <v>2.653</v>
      </c>
      <c r="AW23" s="91">
        <v>221.61</v>
      </c>
      <c r="AX23" s="95"/>
      <c r="AY23" s="95">
        <v>0.13300000000000001</v>
      </c>
      <c r="AZ23" s="95">
        <v>221.74299999999999</v>
      </c>
      <c r="BA23" s="95"/>
      <c r="BB23" s="91">
        <v>240.44499999999999</v>
      </c>
    </row>
    <row r="24" spans="1:54">
      <c r="A24" s="76" t="s">
        <v>391</v>
      </c>
      <c r="B24" s="85">
        <v>431.51971999999995</v>
      </c>
      <c r="C24" s="86"/>
      <c r="D24" s="86">
        <v>9.2430000000000003</v>
      </c>
      <c r="E24" s="136">
        <v>9.2430000000000003</v>
      </c>
      <c r="F24" s="86"/>
      <c r="G24" s="87">
        <v>440.76271999999994</v>
      </c>
      <c r="H24" s="85">
        <v>-383.17671999999999</v>
      </c>
      <c r="I24" s="86"/>
      <c r="J24" s="86">
        <v>2.1634000000000002</v>
      </c>
      <c r="K24" s="86">
        <v>2.1634000000000002</v>
      </c>
      <c r="L24" s="88"/>
      <c r="M24" s="87">
        <v>59.749400000000001</v>
      </c>
      <c r="O24" s="284"/>
      <c r="P24" s="76" t="s">
        <v>391</v>
      </c>
      <c r="Q24" s="77" t="s">
        <v>423</v>
      </c>
      <c r="R24" s="78">
        <v>0.31522899999999998</v>
      </c>
      <c r="S24" s="78">
        <v>0.59841900000000015</v>
      </c>
      <c r="T24" s="78">
        <v>1.389081</v>
      </c>
      <c r="U24" s="78">
        <v>0.34939399999999998</v>
      </c>
      <c r="V24" s="78">
        <v>0.82383600000000001</v>
      </c>
      <c r="W24" s="78">
        <v>1.4626620000000001</v>
      </c>
      <c r="X24" s="78">
        <v>3.5714489999999994</v>
      </c>
      <c r="Y24" s="78">
        <v>0.96578399999999998</v>
      </c>
      <c r="Z24" s="78">
        <v>19.289331999999998</v>
      </c>
      <c r="AA24" s="78">
        <v>2.7817859999999999</v>
      </c>
      <c r="AB24" s="78">
        <v>0.34024500000000002</v>
      </c>
      <c r="AC24" s="78">
        <v>1.5447080000000002</v>
      </c>
      <c r="AD24" s="78">
        <v>0.24971499999999999</v>
      </c>
      <c r="AE24" s="78">
        <v>0.41224700000000003</v>
      </c>
      <c r="AF24" s="78">
        <v>3.0523109999999996</v>
      </c>
      <c r="AG24" s="78">
        <v>1.0250950000000001</v>
      </c>
      <c r="AH24" s="78">
        <v>0.69110799999999994</v>
      </c>
      <c r="AI24" s="89">
        <v>38.862402000000003</v>
      </c>
      <c r="AJ24" s="285"/>
      <c r="AK24" s="76" t="s">
        <v>391</v>
      </c>
      <c r="AL24" s="130">
        <v>14.302</v>
      </c>
      <c r="AM24" s="90"/>
      <c r="AN24" s="90"/>
      <c r="AO24" s="90"/>
      <c r="AP24" s="90"/>
      <c r="AQ24" s="91">
        <v>14.302</v>
      </c>
      <c r="AR24" s="92"/>
      <c r="AS24" s="93"/>
      <c r="AT24" s="93"/>
      <c r="AU24" s="93"/>
      <c r="AV24" s="94"/>
      <c r="AW24" s="91"/>
      <c r="AX24" s="95"/>
      <c r="AY24" s="95"/>
      <c r="AZ24" s="95"/>
      <c r="BA24" s="95">
        <v>6.585</v>
      </c>
      <c r="BB24" s="91">
        <v>20.887</v>
      </c>
    </row>
    <row r="25" spans="1:54">
      <c r="A25" s="76" t="s">
        <v>392</v>
      </c>
      <c r="B25" s="85">
        <v>207.37</v>
      </c>
      <c r="C25" s="86"/>
      <c r="D25" s="86">
        <v>46.661000000000001</v>
      </c>
      <c r="E25" s="136">
        <v>46.661000000000001</v>
      </c>
      <c r="F25" s="86">
        <v>-17.488</v>
      </c>
      <c r="G25" s="87">
        <v>236.54300000000001</v>
      </c>
      <c r="H25" s="85"/>
      <c r="I25" s="86">
        <v>-30.048999999999999</v>
      </c>
      <c r="J25" s="86">
        <v>6.20214</v>
      </c>
      <c r="K25" s="86">
        <v>4.7681400000000007</v>
      </c>
      <c r="L25" s="88">
        <v>-9.843</v>
      </c>
      <c r="M25" s="87">
        <v>202.85314000000002</v>
      </c>
      <c r="O25" s="284"/>
      <c r="P25" s="76" t="s">
        <v>392</v>
      </c>
      <c r="Q25" s="77" t="s">
        <v>424</v>
      </c>
      <c r="R25" s="78">
        <v>8.3546000000000009E-2</v>
      </c>
      <c r="S25" s="78">
        <v>1.246156</v>
      </c>
      <c r="T25" s="78">
        <v>2.9828710000000003</v>
      </c>
      <c r="U25" s="78">
        <v>0.83071400000000006</v>
      </c>
      <c r="V25" s="78">
        <v>1.1598009999999999</v>
      </c>
      <c r="W25" s="78">
        <v>1.4918359999999999</v>
      </c>
      <c r="X25" s="78">
        <v>6.125375</v>
      </c>
      <c r="Y25" s="78">
        <v>2.8768660000000001</v>
      </c>
      <c r="Z25" s="78">
        <v>34.835881000000001</v>
      </c>
      <c r="AA25" s="78">
        <v>42.000855999999999</v>
      </c>
      <c r="AB25" s="78">
        <v>1.578635</v>
      </c>
      <c r="AC25" s="78">
        <v>4.6125380000000007</v>
      </c>
      <c r="AD25" s="78">
        <v>2.5301070000000001</v>
      </c>
      <c r="AE25" s="78">
        <v>1.0139829999999999</v>
      </c>
      <c r="AF25" s="78">
        <v>9.7994669999999982</v>
      </c>
      <c r="AG25" s="78">
        <v>8.9148379999999996</v>
      </c>
      <c r="AH25" s="78">
        <v>1.980666</v>
      </c>
      <c r="AI25" s="89">
        <v>124.06413499999999</v>
      </c>
      <c r="AJ25" s="285"/>
      <c r="AK25" s="76" t="s">
        <v>392</v>
      </c>
      <c r="AL25" s="130">
        <v>41.115000000000002</v>
      </c>
      <c r="AM25" s="90"/>
      <c r="AN25" s="90">
        <v>3.2650000000000001</v>
      </c>
      <c r="AO25" s="90">
        <v>3.2650000000000001</v>
      </c>
      <c r="AP25" s="90"/>
      <c r="AQ25" s="91">
        <v>44.38</v>
      </c>
      <c r="AR25" s="92"/>
      <c r="AS25" s="93"/>
      <c r="AT25" s="93"/>
      <c r="AU25" s="93"/>
      <c r="AV25" s="94"/>
      <c r="AW25" s="91"/>
      <c r="AX25" s="95"/>
      <c r="AY25" s="95"/>
      <c r="AZ25" s="95"/>
      <c r="BA25" s="95">
        <v>34.408999999999999</v>
      </c>
      <c r="BB25" s="91">
        <v>78.789000000000001</v>
      </c>
    </row>
    <row r="26" spans="1:54" s="23" customFormat="1">
      <c r="A26" s="150" t="s">
        <v>393</v>
      </c>
      <c r="B26" s="151">
        <v>109.289</v>
      </c>
      <c r="C26" s="136"/>
      <c r="D26" s="136"/>
      <c r="E26" s="136"/>
      <c r="F26" s="136"/>
      <c r="G26" s="152">
        <v>109.289</v>
      </c>
      <c r="H26" s="151"/>
      <c r="I26" s="136"/>
      <c r="J26" s="136">
        <v>7.8442600000000002</v>
      </c>
      <c r="K26" s="136">
        <v>7.4222600000000005</v>
      </c>
      <c r="L26" s="153">
        <v>-0.25600000000000001</v>
      </c>
      <c r="M26" s="152">
        <v>116.87725999999999</v>
      </c>
      <c r="O26" s="284"/>
      <c r="P26" s="150" t="s">
        <v>393</v>
      </c>
      <c r="Q26" s="154" t="s">
        <v>63</v>
      </c>
      <c r="R26" s="155">
        <v>3.7774999999999996E-2</v>
      </c>
      <c r="S26" s="155">
        <v>0.40447300000000003</v>
      </c>
      <c r="T26" s="155">
        <v>0.45442399999999999</v>
      </c>
      <c r="U26" s="155">
        <v>9.8861000000000004E-2</v>
      </c>
      <c r="V26" s="155">
        <v>0.29089900000000002</v>
      </c>
      <c r="W26" s="155">
        <v>0.39886900000000003</v>
      </c>
      <c r="X26" s="155">
        <v>1.265684</v>
      </c>
      <c r="Y26" s="155">
        <v>0.39468400000000003</v>
      </c>
      <c r="Z26" s="155">
        <v>8.0166369999999993</v>
      </c>
      <c r="AA26" s="155">
        <v>1.8851469999999999</v>
      </c>
      <c r="AB26" s="155">
        <v>1.7222270000000002</v>
      </c>
      <c r="AC26" s="155">
        <v>2.0348410000000001</v>
      </c>
      <c r="AD26" s="155">
        <v>1.0425</v>
      </c>
      <c r="AE26" s="155">
        <v>0.62851299999999999</v>
      </c>
      <c r="AF26" s="155">
        <v>6.3240800000000004</v>
      </c>
      <c r="AG26" s="155">
        <v>4.0986750000000001</v>
      </c>
      <c r="AH26" s="155">
        <v>0.98397499999999993</v>
      </c>
      <c r="AI26" s="156">
        <v>30.082260999999999</v>
      </c>
      <c r="AJ26" s="285"/>
      <c r="AK26" s="150" t="s">
        <v>393</v>
      </c>
      <c r="AL26" s="130">
        <v>86.009</v>
      </c>
      <c r="AM26" s="130"/>
      <c r="AN26" s="130">
        <v>0.78600000000000003</v>
      </c>
      <c r="AO26" s="130">
        <v>0.78600000000000003</v>
      </c>
      <c r="AP26" s="130"/>
      <c r="AQ26" s="157">
        <v>86.795000000000002</v>
      </c>
      <c r="AR26" s="158"/>
      <c r="AS26" s="159"/>
      <c r="AT26" s="159"/>
      <c r="AU26" s="159"/>
      <c r="AV26" s="160"/>
      <c r="AW26" s="157"/>
      <c r="AX26" s="161"/>
      <c r="AY26" s="161"/>
      <c r="AZ26" s="161"/>
      <c r="BA26" s="161"/>
      <c r="BB26" s="157">
        <v>86.795000000000002</v>
      </c>
    </row>
    <row r="27" spans="1:54">
      <c r="A27" s="76" t="s">
        <v>394</v>
      </c>
      <c r="B27" s="85">
        <v>205.261</v>
      </c>
      <c r="C27" s="86"/>
      <c r="D27" s="86">
        <v>20.734000000000002</v>
      </c>
      <c r="E27" s="136">
        <v>20.734000000000002</v>
      </c>
      <c r="F27" s="86"/>
      <c r="G27" s="87">
        <v>225.995</v>
      </c>
      <c r="H27" s="85">
        <v>3.68</v>
      </c>
      <c r="I27" s="86">
        <v>0.59499999999999997</v>
      </c>
      <c r="J27" s="86">
        <v>10.184419999999999</v>
      </c>
      <c r="K27" s="86">
        <v>9.4734200000000008</v>
      </c>
      <c r="L27" s="88"/>
      <c r="M27" s="87">
        <v>240.45441999999997</v>
      </c>
      <c r="O27" s="284"/>
      <c r="P27" s="76" t="s">
        <v>394</v>
      </c>
      <c r="Q27" s="77" t="s">
        <v>425</v>
      </c>
      <c r="R27" s="78">
        <v>0.21706699999999998</v>
      </c>
      <c r="S27" s="78">
        <v>1.167913</v>
      </c>
      <c r="T27" s="78">
        <v>1.024448</v>
      </c>
      <c r="U27" s="78">
        <v>0.27552700000000002</v>
      </c>
      <c r="V27" s="78">
        <v>0.91048699999999994</v>
      </c>
      <c r="W27" s="78">
        <v>0.75305299999999997</v>
      </c>
      <c r="X27" s="78">
        <v>2.1200540000000001</v>
      </c>
      <c r="Y27" s="78">
        <v>1.5522499999999999</v>
      </c>
      <c r="Z27" s="78">
        <v>10.714034999999999</v>
      </c>
      <c r="AA27" s="78">
        <v>2.0649520000000003</v>
      </c>
      <c r="AB27" s="78">
        <v>0.80923500000000004</v>
      </c>
      <c r="AC27" s="78">
        <v>30.350958000000002</v>
      </c>
      <c r="AD27" s="78">
        <v>17.652322999999999</v>
      </c>
      <c r="AE27" s="78">
        <v>1.3587499999999999</v>
      </c>
      <c r="AF27" s="78">
        <v>18.22899</v>
      </c>
      <c r="AG27" s="78">
        <v>7.847175</v>
      </c>
      <c r="AH27" s="78">
        <v>3.037201</v>
      </c>
      <c r="AI27" s="89">
        <v>100.08441999999999</v>
      </c>
      <c r="AJ27" s="285"/>
      <c r="AK27" s="76" t="s">
        <v>394</v>
      </c>
      <c r="AL27" s="130">
        <v>42.329000000000001</v>
      </c>
      <c r="AM27" s="90"/>
      <c r="AN27" s="90">
        <v>3.84</v>
      </c>
      <c r="AO27" s="90">
        <v>3.84</v>
      </c>
      <c r="AP27" s="90"/>
      <c r="AQ27" s="91">
        <v>46.168999999999997</v>
      </c>
      <c r="AR27" s="92">
        <v>63.411999999999999</v>
      </c>
      <c r="AS27" s="93"/>
      <c r="AT27" s="93">
        <v>7.1680000000000001</v>
      </c>
      <c r="AU27" s="93">
        <v>3.702</v>
      </c>
      <c r="AV27" s="94">
        <v>0.106</v>
      </c>
      <c r="AW27" s="91">
        <v>74.388000000000005</v>
      </c>
      <c r="AX27" s="95"/>
      <c r="AY27" s="95">
        <v>0.20699999999999999</v>
      </c>
      <c r="AZ27" s="95">
        <v>74.594999999999999</v>
      </c>
      <c r="BA27" s="95">
        <v>19.606000000000002</v>
      </c>
      <c r="BB27" s="91">
        <v>140.37</v>
      </c>
    </row>
    <row r="28" spans="1:54">
      <c r="A28" s="76" t="s">
        <v>395</v>
      </c>
      <c r="B28" s="85">
        <v>223.25</v>
      </c>
      <c r="C28" s="86"/>
      <c r="D28" s="86">
        <v>6.3310000000000004</v>
      </c>
      <c r="E28" s="136">
        <v>6.3310000000000004</v>
      </c>
      <c r="F28" s="86">
        <v>-0.13900000000000001</v>
      </c>
      <c r="G28" s="87">
        <v>229.44200000000001</v>
      </c>
      <c r="H28" s="85"/>
      <c r="I28" s="86"/>
      <c r="J28" s="86">
        <v>20.392299999999999</v>
      </c>
      <c r="K28" s="86">
        <v>4.8952999999999998</v>
      </c>
      <c r="L28" s="88">
        <v>-4.5999999999999999E-2</v>
      </c>
      <c r="M28" s="87">
        <v>249.78829999999999</v>
      </c>
      <c r="O28" s="284"/>
      <c r="P28" s="76" t="s">
        <v>395</v>
      </c>
      <c r="Q28" s="77" t="s">
        <v>426</v>
      </c>
      <c r="R28" s="78">
        <v>2.2080830000000002</v>
      </c>
      <c r="S28" s="78">
        <v>1.8676489999999999</v>
      </c>
      <c r="T28" s="78">
        <v>2.8773090000000003</v>
      </c>
      <c r="U28" s="78">
        <v>0.388656</v>
      </c>
      <c r="V28" s="78">
        <v>1.132843</v>
      </c>
      <c r="W28" s="78">
        <v>1.0956060000000001</v>
      </c>
      <c r="X28" s="78">
        <v>4.1939989999999998</v>
      </c>
      <c r="Y28" s="78">
        <v>4.9892460000000005</v>
      </c>
      <c r="Z28" s="78">
        <v>14.977263000000001</v>
      </c>
      <c r="AA28" s="78">
        <v>7.4451989999999997</v>
      </c>
      <c r="AB28" s="78">
        <v>1.706318</v>
      </c>
      <c r="AC28" s="78">
        <v>4.2224690000000002</v>
      </c>
      <c r="AD28" s="78">
        <v>77.970833999999996</v>
      </c>
      <c r="AE28" s="78">
        <v>18.019618999999999</v>
      </c>
      <c r="AF28" s="78">
        <v>16.495472999999997</v>
      </c>
      <c r="AG28" s="78">
        <v>7.7022339999999998</v>
      </c>
      <c r="AH28" s="78">
        <v>2.3324959999999999</v>
      </c>
      <c r="AI28" s="89">
        <v>169.62529500000002</v>
      </c>
      <c r="AJ28" s="285"/>
      <c r="AK28" s="76" t="s">
        <v>395</v>
      </c>
      <c r="AL28" s="130">
        <v>66.293000000000006</v>
      </c>
      <c r="AM28" s="90"/>
      <c r="AN28" s="90"/>
      <c r="AO28" s="90"/>
      <c r="AP28" s="90"/>
      <c r="AQ28" s="91">
        <v>66.293000000000006</v>
      </c>
      <c r="AR28" s="92"/>
      <c r="AS28" s="93"/>
      <c r="AT28" s="93"/>
      <c r="AU28" s="93"/>
      <c r="AV28" s="94"/>
      <c r="AW28" s="91"/>
      <c r="AX28" s="95"/>
      <c r="AY28" s="95"/>
      <c r="AZ28" s="95"/>
      <c r="BA28" s="95">
        <v>13.87</v>
      </c>
      <c r="BB28" s="91">
        <v>80.162999999999997</v>
      </c>
    </row>
    <row r="29" spans="1:54">
      <c r="A29" s="76" t="s">
        <v>396</v>
      </c>
      <c r="B29" s="85">
        <v>325.48200000000003</v>
      </c>
      <c r="C29" s="86"/>
      <c r="D29" s="86"/>
      <c r="E29" s="136"/>
      <c r="F29" s="86"/>
      <c r="G29" s="87">
        <v>325.48200000000003</v>
      </c>
      <c r="H29" s="85"/>
      <c r="I29" s="86"/>
      <c r="J29" s="86">
        <v>2.6035200000000001</v>
      </c>
      <c r="K29" s="86">
        <v>2.4845199999999998</v>
      </c>
      <c r="L29" s="88"/>
      <c r="M29" s="87">
        <v>328.08552000000003</v>
      </c>
      <c r="O29" s="284"/>
      <c r="P29" s="76" t="s">
        <v>396</v>
      </c>
      <c r="Q29" s="77" t="s">
        <v>427</v>
      </c>
      <c r="R29" s="78">
        <v>1.8846000000000002E-2</v>
      </c>
      <c r="S29" s="78">
        <v>0.39467899999999995</v>
      </c>
      <c r="T29" s="78">
        <v>0.69332899999999997</v>
      </c>
      <c r="U29" s="78">
        <v>0.11317400000000001</v>
      </c>
      <c r="V29" s="78">
        <v>0.33571500000000004</v>
      </c>
      <c r="W29" s="78">
        <v>0.48706700000000003</v>
      </c>
      <c r="X29" s="78">
        <v>1.96421</v>
      </c>
      <c r="Y29" s="78">
        <v>0.74812900000000004</v>
      </c>
      <c r="Z29" s="78">
        <v>18.625838999999999</v>
      </c>
      <c r="AA29" s="78">
        <v>2.8248389999999999</v>
      </c>
      <c r="AB29" s="78">
        <v>1.9016169999999999</v>
      </c>
      <c r="AC29" s="78">
        <v>4.0012220000000003</v>
      </c>
      <c r="AD29" s="78">
        <v>7.5413450000000006</v>
      </c>
      <c r="AE29" s="78">
        <v>10.659885000000001</v>
      </c>
      <c r="AF29" s="78">
        <v>16.129460999999999</v>
      </c>
      <c r="AG29" s="78">
        <v>5.3536729999999997</v>
      </c>
      <c r="AH29" s="78">
        <v>1.5484899999999999</v>
      </c>
      <c r="AI29" s="89">
        <v>73.341522999999995</v>
      </c>
      <c r="AJ29" s="285"/>
      <c r="AK29" s="76" t="s">
        <v>396</v>
      </c>
      <c r="AL29" s="130">
        <v>232.834</v>
      </c>
      <c r="AM29" s="90"/>
      <c r="AN29" s="90">
        <v>15.93</v>
      </c>
      <c r="AO29" s="90">
        <v>15.93</v>
      </c>
      <c r="AP29" s="90"/>
      <c r="AQ29" s="91">
        <v>248.76400000000001</v>
      </c>
      <c r="AR29" s="92">
        <v>0.53300000000000003</v>
      </c>
      <c r="AS29" s="93">
        <v>5.2720000000000002</v>
      </c>
      <c r="AT29" s="93">
        <v>0.17499999999999999</v>
      </c>
      <c r="AU29" s="93"/>
      <c r="AV29" s="94"/>
      <c r="AW29" s="91">
        <v>5.98</v>
      </c>
      <c r="AX29" s="95"/>
      <c r="AY29" s="95"/>
      <c r="AZ29" s="95">
        <v>5.98</v>
      </c>
      <c r="BA29" s="95"/>
      <c r="BB29" s="91">
        <v>254.744</v>
      </c>
    </row>
    <row r="30" spans="1:54">
      <c r="A30" s="76" t="s">
        <v>397</v>
      </c>
      <c r="B30" s="85">
        <v>555.09199999999998</v>
      </c>
      <c r="C30" s="86"/>
      <c r="D30" s="86">
        <v>75.596999999999994</v>
      </c>
      <c r="E30" s="136">
        <v>75.596999999999994</v>
      </c>
      <c r="F30" s="86"/>
      <c r="G30" s="87">
        <v>630.68899999999996</v>
      </c>
      <c r="H30" s="85"/>
      <c r="I30" s="86"/>
      <c r="J30" s="86">
        <v>33.663539999999998</v>
      </c>
      <c r="K30" s="86">
        <v>17.000540000000001</v>
      </c>
      <c r="L30" s="88">
        <v>-0.70099999999999996</v>
      </c>
      <c r="M30" s="87">
        <v>663.65153999999995</v>
      </c>
      <c r="O30" s="284"/>
      <c r="P30" s="76" t="s">
        <v>397</v>
      </c>
      <c r="Q30" s="77" t="s">
        <v>428</v>
      </c>
      <c r="R30" s="78">
        <v>2.6247040000000004</v>
      </c>
      <c r="S30" s="78">
        <v>10.276567000000002</v>
      </c>
      <c r="T30" s="78">
        <v>15.050578000000002</v>
      </c>
      <c r="U30" s="78">
        <v>1.6981330000000001</v>
      </c>
      <c r="V30" s="78">
        <v>6.5662749999999992</v>
      </c>
      <c r="W30" s="78">
        <v>9.2141109999999991</v>
      </c>
      <c r="X30" s="78">
        <v>29.427104999999997</v>
      </c>
      <c r="Y30" s="78">
        <v>30.433114</v>
      </c>
      <c r="Z30" s="78">
        <v>57.922383000000004</v>
      </c>
      <c r="AA30" s="78">
        <v>21.948807000000002</v>
      </c>
      <c r="AB30" s="78">
        <v>6.5030470000000005</v>
      </c>
      <c r="AC30" s="78">
        <v>20.686420999999999</v>
      </c>
      <c r="AD30" s="78">
        <v>28.411234</v>
      </c>
      <c r="AE30" s="78">
        <v>13.344626</v>
      </c>
      <c r="AF30" s="78">
        <v>148.25764100000001</v>
      </c>
      <c r="AG30" s="78">
        <v>36.505237000000001</v>
      </c>
      <c r="AH30" s="78">
        <v>10.598566999999999</v>
      </c>
      <c r="AI30" s="89">
        <v>449.46854599999995</v>
      </c>
      <c r="AJ30" s="285"/>
      <c r="AK30" s="76" t="s">
        <v>397</v>
      </c>
      <c r="AL30" s="130">
        <v>25.100999999999999</v>
      </c>
      <c r="AM30" s="90">
        <v>12.526</v>
      </c>
      <c r="AN30" s="90">
        <v>1.048</v>
      </c>
      <c r="AO30" s="90">
        <v>13.574</v>
      </c>
      <c r="AP30" s="90"/>
      <c r="AQ30" s="91">
        <v>38.674999999999997</v>
      </c>
      <c r="AR30" s="92">
        <v>54.274000000000001</v>
      </c>
      <c r="AS30" s="93">
        <v>22.417999999999999</v>
      </c>
      <c r="AT30" s="93">
        <v>0.73199999999999998</v>
      </c>
      <c r="AU30" s="93">
        <v>19.170999999999999</v>
      </c>
      <c r="AV30" s="94">
        <v>0.30499999999999999</v>
      </c>
      <c r="AW30" s="91">
        <v>96.9</v>
      </c>
      <c r="AX30" s="95"/>
      <c r="AY30" s="95">
        <v>0.21099999999999999</v>
      </c>
      <c r="AZ30" s="95">
        <v>97.111000000000004</v>
      </c>
      <c r="BA30" s="95">
        <v>78.397000000000006</v>
      </c>
      <c r="BB30" s="91">
        <v>214.18299999999999</v>
      </c>
    </row>
    <row r="31" spans="1:54">
      <c r="A31" s="76" t="s">
        <v>398</v>
      </c>
      <c r="B31" s="85">
        <v>576.428</v>
      </c>
      <c r="C31" s="86"/>
      <c r="D31" s="86">
        <v>0.84699999999999998</v>
      </c>
      <c r="E31" s="136">
        <v>0.84699999999999998</v>
      </c>
      <c r="F31" s="86"/>
      <c r="G31" s="87">
        <v>577.27499999999998</v>
      </c>
      <c r="H31" s="85"/>
      <c r="I31" s="86"/>
      <c r="J31" s="86">
        <v>2.0101800000000001</v>
      </c>
      <c r="K31" s="86">
        <v>2.0101800000000001</v>
      </c>
      <c r="L31" s="88"/>
      <c r="M31" s="87">
        <v>579.28517999999997</v>
      </c>
      <c r="O31" s="284"/>
      <c r="P31" s="76" t="s">
        <v>398</v>
      </c>
      <c r="Q31" s="77" t="s">
        <v>429</v>
      </c>
      <c r="R31" s="78">
        <v>0.15007599999999999</v>
      </c>
      <c r="S31" s="78">
        <v>0.85054600000000002</v>
      </c>
      <c r="T31" s="78">
        <v>0.65414299999999992</v>
      </c>
      <c r="U31" s="78">
        <v>0.16975299999999999</v>
      </c>
      <c r="V31" s="78">
        <v>0.62176799999999999</v>
      </c>
      <c r="W31" s="78">
        <v>1.046416</v>
      </c>
      <c r="X31" s="78">
        <v>2.0295230000000002</v>
      </c>
      <c r="Y31" s="78">
        <v>0.95076899999999998</v>
      </c>
      <c r="Z31" s="78">
        <v>2.9439989999999998</v>
      </c>
      <c r="AA31" s="78">
        <v>2.9188860000000001</v>
      </c>
      <c r="AB31" s="78">
        <v>0.448409</v>
      </c>
      <c r="AC31" s="78">
        <v>1.922504</v>
      </c>
      <c r="AD31" s="78">
        <v>1.324711</v>
      </c>
      <c r="AE31" s="78">
        <v>0.17188400000000001</v>
      </c>
      <c r="AF31" s="78">
        <v>3.5723970000000005</v>
      </c>
      <c r="AG31" s="78">
        <v>10.675487</v>
      </c>
      <c r="AH31" s="78">
        <v>0.39590800000000004</v>
      </c>
      <c r="AI31" s="89">
        <v>30.847182</v>
      </c>
      <c r="AJ31" s="285"/>
      <c r="AK31" s="76" t="s">
        <v>398</v>
      </c>
      <c r="AL31" s="130">
        <v>64.263000000000005</v>
      </c>
      <c r="AM31" s="90">
        <v>175.06700000000001</v>
      </c>
      <c r="AN31" s="90">
        <v>279.42500000000001</v>
      </c>
      <c r="AO31" s="90">
        <v>454.49200000000002</v>
      </c>
      <c r="AP31" s="90">
        <v>28.742000000000001</v>
      </c>
      <c r="AQ31" s="91">
        <v>547.49699999999996</v>
      </c>
      <c r="AR31" s="92"/>
      <c r="AS31" s="93"/>
      <c r="AT31" s="93"/>
      <c r="AU31" s="93"/>
      <c r="AV31" s="94"/>
      <c r="AW31" s="91"/>
      <c r="AX31" s="95"/>
      <c r="AY31" s="95"/>
      <c r="AZ31" s="95"/>
      <c r="BA31" s="95">
        <v>0.94099999999999995</v>
      </c>
      <c r="BB31" s="91">
        <v>548.43799999999999</v>
      </c>
    </row>
    <row r="32" spans="1:54">
      <c r="A32" s="76" t="s">
        <v>399</v>
      </c>
      <c r="B32" s="85">
        <v>99.593000000000004</v>
      </c>
      <c r="C32" s="86"/>
      <c r="D32" s="86">
        <v>3.29</v>
      </c>
      <c r="E32" s="136">
        <v>3.29</v>
      </c>
      <c r="F32" s="86"/>
      <c r="G32" s="87">
        <v>102.883</v>
      </c>
      <c r="H32" s="85"/>
      <c r="I32" s="86"/>
      <c r="J32" s="86">
        <v>8.2317900000000002</v>
      </c>
      <c r="K32" s="86">
        <v>3.8717899999999998</v>
      </c>
      <c r="L32" s="88">
        <v>-7.1999999999999995E-2</v>
      </c>
      <c r="M32" s="87">
        <v>111.04279000000001</v>
      </c>
      <c r="O32" s="284"/>
      <c r="P32" s="76" t="s">
        <v>399</v>
      </c>
      <c r="Q32" s="77" t="s">
        <v>430</v>
      </c>
      <c r="R32" s="78">
        <v>8.9099999999999999E-2</v>
      </c>
      <c r="S32" s="78">
        <v>0.33130300000000001</v>
      </c>
      <c r="T32" s="78">
        <v>0.57786799999999994</v>
      </c>
      <c r="U32" s="78">
        <v>0.15527199999999999</v>
      </c>
      <c r="V32" s="78">
        <v>0.34153</v>
      </c>
      <c r="W32" s="78">
        <v>0.74109000000000003</v>
      </c>
      <c r="X32" s="78">
        <v>1.1065769999999997</v>
      </c>
      <c r="Y32" s="78">
        <v>0.49909499999999996</v>
      </c>
      <c r="Z32" s="78">
        <v>2.756637</v>
      </c>
      <c r="AA32" s="78">
        <v>0.90857200000000005</v>
      </c>
      <c r="AB32" s="78">
        <v>0.68080600000000002</v>
      </c>
      <c r="AC32" s="78">
        <v>1.0414079999999999</v>
      </c>
      <c r="AD32" s="78">
        <v>0.781752</v>
      </c>
      <c r="AE32" s="78">
        <v>0.26600499999999999</v>
      </c>
      <c r="AF32" s="78">
        <v>2.9040490000000001</v>
      </c>
      <c r="AG32" s="78">
        <v>1.1137029999999999</v>
      </c>
      <c r="AH32" s="78">
        <v>4.2610239999999999</v>
      </c>
      <c r="AI32" s="89">
        <v>18.555789000000001</v>
      </c>
      <c r="AJ32" s="285"/>
      <c r="AK32" s="76" t="s">
        <v>399</v>
      </c>
      <c r="AL32" s="130">
        <v>46.384999999999998</v>
      </c>
      <c r="AM32" s="90">
        <v>0.20599999999999999</v>
      </c>
      <c r="AN32" s="90">
        <v>19.408999999999999</v>
      </c>
      <c r="AO32" s="90">
        <v>19.614999999999998</v>
      </c>
      <c r="AP32" s="90">
        <v>19.324999999999999</v>
      </c>
      <c r="AQ32" s="91">
        <v>85.325000000000003</v>
      </c>
      <c r="AR32" s="92">
        <v>1.7729999999999999</v>
      </c>
      <c r="AS32" s="93"/>
      <c r="AT32" s="93">
        <v>0.27200000000000002</v>
      </c>
      <c r="AU32" s="93">
        <v>0.27300000000000002</v>
      </c>
      <c r="AV32" s="94"/>
      <c r="AW32" s="91">
        <v>2.3180000000000001</v>
      </c>
      <c r="AX32" s="95"/>
      <c r="AY32" s="95">
        <v>0.12</v>
      </c>
      <c r="AZ32" s="95">
        <v>2.4380000000000002</v>
      </c>
      <c r="BA32" s="95">
        <v>4.7240000000000002</v>
      </c>
      <c r="BB32" s="91">
        <v>92.486999999999995</v>
      </c>
    </row>
    <row r="33" spans="1:54">
      <c r="A33" s="76" t="s">
        <v>431</v>
      </c>
      <c r="B33" s="85"/>
      <c r="C33" s="86"/>
      <c r="D33" s="86">
        <v>37.768999999999998</v>
      </c>
      <c r="E33" s="136">
        <v>37.768999999999998</v>
      </c>
      <c r="F33" s="86"/>
      <c r="G33" s="87">
        <v>37.768999999999998</v>
      </c>
      <c r="H33" s="85"/>
      <c r="I33" s="86"/>
      <c r="J33" s="86"/>
      <c r="K33" s="86"/>
      <c r="L33" s="88"/>
      <c r="M33" s="87">
        <v>37.768999999999998</v>
      </c>
      <c r="O33" s="284"/>
      <c r="P33" s="76" t="s">
        <v>431</v>
      </c>
      <c r="Q33" s="77" t="s">
        <v>432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89"/>
      <c r="AJ33" s="285"/>
      <c r="AK33" s="76" t="s">
        <v>431</v>
      </c>
      <c r="AL33" s="130">
        <v>-16.896999999999998</v>
      </c>
      <c r="AM33" s="90"/>
      <c r="AN33" s="90"/>
      <c r="AO33" s="90"/>
      <c r="AP33" s="90"/>
      <c r="AQ33" s="91">
        <v>-16.896999999999998</v>
      </c>
      <c r="AR33" s="92"/>
      <c r="AS33" s="93"/>
      <c r="AT33" s="93"/>
      <c r="AU33" s="93"/>
      <c r="AV33" s="94"/>
      <c r="AW33" s="91"/>
      <c r="AX33" s="95"/>
      <c r="AY33" s="95"/>
      <c r="AZ33" s="95"/>
      <c r="BA33" s="95">
        <v>54.665999999999997</v>
      </c>
      <c r="BB33" s="91">
        <v>37.768999999999998</v>
      </c>
    </row>
    <row r="34" spans="1:54">
      <c r="A34" s="140" t="s">
        <v>433</v>
      </c>
      <c r="B34" s="141"/>
      <c r="C34" s="142">
        <v>-17.626999999999999</v>
      </c>
      <c r="D34" s="142"/>
      <c r="E34" s="142">
        <v>-17.626999999999999</v>
      </c>
      <c r="F34" s="142">
        <v>17.626999999999999</v>
      </c>
      <c r="G34" s="99"/>
      <c r="H34" s="97"/>
      <c r="I34" s="98"/>
      <c r="J34" s="98"/>
      <c r="K34" s="98"/>
      <c r="L34" s="100"/>
      <c r="M34" s="99"/>
      <c r="O34" s="284"/>
      <c r="P34" s="76" t="s">
        <v>433</v>
      </c>
      <c r="Q34" s="77" t="s">
        <v>374</v>
      </c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89"/>
      <c r="AJ34" s="285"/>
      <c r="AK34" s="96" t="s">
        <v>433</v>
      </c>
      <c r="AL34" s="130"/>
      <c r="AM34" s="90"/>
      <c r="AN34" s="90"/>
      <c r="AO34" s="90"/>
      <c r="AP34" s="90"/>
      <c r="AQ34" s="101"/>
      <c r="AR34" s="90"/>
      <c r="AS34" s="90"/>
      <c r="AT34" s="90"/>
      <c r="AU34" s="90"/>
      <c r="AV34" s="90"/>
      <c r="AW34" s="101"/>
      <c r="AX34" s="102"/>
      <c r="AY34" s="102"/>
      <c r="AZ34" s="102"/>
      <c r="BA34" s="102"/>
      <c r="BB34" s="101"/>
    </row>
    <row r="35" spans="1:54" s="23" customFormat="1">
      <c r="A35" s="165" t="s">
        <v>400</v>
      </c>
      <c r="B35" s="166">
        <v>4053.6627199999998</v>
      </c>
      <c r="C35" s="137">
        <v>534.94899999999996</v>
      </c>
      <c r="D35" s="137">
        <v>200.47200000000001</v>
      </c>
      <c r="E35" s="137">
        <v>735.42100000000005</v>
      </c>
      <c r="F35" s="137"/>
      <c r="G35" s="167">
        <v>4789.0837199999996</v>
      </c>
      <c r="H35" s="166"/>
      <c r="I35" s="137"/>
      <c r="J35" s="137">
        <v>271.08600000000001</v>
      </c>
      <c r="K35" s="137">
        <v>162.011</v>
      </c>
      <c r="L35" s="168">
        <v>-19.972999999999999</v>
      </c>
      <c r="M35" s="167">
        <v>5040.1967199999999</v>
      </c>
      <c r="O35" s="284"/>
      <c r="P35" s="169" t="s">
        <v>400</v>
      </c>
      <c r="Q35" s="165" t="s">
        <v>400</v>
      </c>
      <c r="R35" s="170">
        <v>50.941428999999999</v>
      </c>
      <c r="S35" s="170">
        <v>105.444951</v>
      </c>
      <c r="T35" s="170">
        <v>117.911705</v>
      </c>
      <c r="U35" s="170">
        <v>31.383880000000001</v>
      </c>
      <c r="V35" s="170">
        <v>54.60604</v>
      </c>
      <c r="W35" s="170">
        <v>111.935045</v>
      </c>
      <c r="X35" s="170">
        <v>231.12601000000001</v>
      </c>
      <c r="Y35" s="170">
        <v>171.76299499999999</v>
      </c>
      <c r="Z35" s="170">
        <v>218.57248300000001</v>
      </c>
      <c r="AA35" s="170">
        <v>111.975441</v>
      </c>
      <c r="AB35" s="170">
        <v>52.667464000000002</v>
      </c>
      <c r="AC35" s="170">
        <v>96.475364999999996</v>
      </c>
      <c r="AD35" s="170">
        <v>143.862325</v>
      </c>
      <c r="AE35" s="170">
        <v>55.938017000000002</v>
      </c>
      <c r="AF35" s="170">
        <v>264.66298600000005</v>
      </c>
      <c r="AG35" s="170">
        <v>147.03436400000001</v>
      </c>
      <c r="AH35" s="170">
        <v>41.233188999999996</v>
      </c>
      <c r="AI35" s="171">
        <v>2007.5336890000001</v>
      </c>
      <c r="AJ35" s="285"/>
      <c r="AK35" s="165" t="s">
        <v>400</v>
      </c>
      <c r="AL35" s="126">
        <v>1192.085</v>
      </c>
      <c r="AM35" s="126">
        <v>187.79900000000001</v>
      </c>
      <c r="AN35" s="126">
        <v>355.36099999999999</v>
      </c>
      <c r="AO35" s="126">
        <v>543.16</v>
      </c>
      <c r="AP35" s="172">
        <v>48.067</v>
      </c>
      <c r="AQ35" s="173">
        <v>1783.3119999999999</v>
      </c>
      <c r="AR35" s="174">
        <v>291.02699999999999</v>
      </c>
      <c r="AS35" s="126">
        <v>120.79900000000001</v>
      </c>
      <c r="AT35" s="126">
        <v>23.722999999999999</v>
      </c>
      <c r="AU35" s="126">
        <v>76.441000000000003</v>
      </c>
      <c r="AV35" s="172">
        <v>4.7939999999999996</v>
      </c>
      <c r="AW35" s="173">
        <v>516.78399999999999</v>
      </c>
      <c r="AX35" s="173">
        <v>0.65600000000000003</v>
      </c>
      <c r="AY35" s="173">
        <v>20.946000000000002</v>
      </c>
      <c r="AZ35" s="173">
        <v>538.38599999999997</v>
      </c>
      <c r="BA35" s="173">
        <v>710.96500000000003</v>
      </c>
      <c r="BB35" s="173">
        <v>3032.663</v>
      </c>
    </row>
    <row r="36" spans="1:54">
      <c r="A36" s="105"/>
      <c r="B36" s="106"/>
      <c r="C36" s="106"/>
      <c r="D36" s="106"/>
      <c r="E36" s="138">
        <f>E35-E33</f>
        <v>697.65200000000004</v>
      </c>
      <c r="F36" s="106"/>
      <c r="G36" s="106"/>
      <c r="H36" s="106"/>
      <c r="I36" s="106"/>
      <c r="J36" s="106"/>
      <c r="K36" s="106"/>
      <c r="L36" s="106"/>
      <c r="M36" s="106"/>
      <c r="P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</row>
    <row r="37" spans="1:54">
      <c r="A37" s="108" t="s">
        <v>434</v>
      </c>
      <c r="P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</row>
    <row r="38" spans="1:54">
      <c r="A38" s="108" t="s">
        <v>435</v>
      </c>
      <c r="P38" s="107"/>
    </row>
    <row r="39" spans="1:54">
      <c r="A39" s="108" t="s">
        <v>436</v>
      </c>
    </row>
    <row r="40" spans="1:54">
      <c r="O40" s="286"/>
      <c r="P40" s="266" t="s">
        <v>437</v>
      </c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8"/>
    </row>
    <row r="41" spans="1:54" ht="13.5" customHeight="1">
      <c r="O41" s="286"/>
      <c r="P41" s="275" t="s">
        <v>368</v>
      </c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7"/>
      <c r="AQ41" s="149" t="s">
        <v>502</v>
      </c>
      <c r="AR41" s="164">
        <f>AQ35+AZ35+BA35-E35</f>
        <v>2297.2420000000002</v>
      </c>
    </row>
    <row r="42" spans="1:54">
      <c r="N42" s="109"/>
      <c r="O42" s="286"/>
      <c r="P42" s="110"/>
      <c r="Q42" s="65"/>
      <c r="R42" s="68" t="s">
        <v>383</v>
      </c>
      <c r="S42" s="68" t="s">
        <v>384</v>
      </c>
      <c r="T42" s="68" t="s">
        <v>385</v>
      </c>
      <c r="U42" s="68" t="s">
        <v>386</v>
      </c>
      <c r="V42" s="68" t="s">
        <v>387</v>
      </c>
      <c r="W42" s="68" t="s">
        <v>388</v>
      </c>
      <c r="X42" s="68" t="s">
        <v>389</v>
      </c>
      <c r="Y42" s="68" t="s">
        <v>390</v>
      </c>
      <c r="Z42" s="68" t="s">
        <v>391</v>
      </c>
      <c r="AA42" s="68" t="s">
        <v>392</v>
      </c>
      <c r="AB42" s="68" t="s">
        <v>393</v>
      </c>
      <c r="AC42" s="68" t="s">
        <v>394</v>
      </c>
      <c r="AD42" s="68" t="s">
        <v>395</v>
      </c>
      <c r="AE42" s="68" t="s">
        <v>396</v>
      </c>
      <c r="AF42" s="68" t="s">
        <v>397</v>
      </c>
      <c r="AG42" s="68" t="s">
        <v>398</v>
      </c>
      <c r="AH42" s="68" t="s">
        <v>399</v>
      </c>
      <c r="AI42" s="60" t="s">
        <v>400</v>
      </c>
      <c r="AJ42" s="111"/>
    </row>
    <row r="43" spans="1:54" ht="13.5" customHeight="1">
      <c r="O43" s="286"/>
      <c r="P43" s="70" t="s">
        <v>438</v>
      </c>
      <c r="Q43" s="112" t="s">
        <v>439</v>
      </c>
      <c r="R43" s="80">
        <v>50.941428999999999</v>
      </c>
      <c r="S43" s="81">
        <v>105.444951</v>
      </c>
      <c r="T43" s="81">
        <v>117.911705</v>
      </c>
      <c r="U43" s="81">
        <v>31.383880000000001</v>
      </c>
      <c r="V43" s="81">
        <v>54.60604</v>
      </c>
      <c r="W43" s="81">
        <v>111.935045</v>
      </c>
      <c r="X43" s="81">
        <v>231.12601000000001</v>
      </c>
      <c r="Y43" s="81">
        <v>171.76299499999999</v>
      </c>
      <c r="Z43" s="81">
        <v>218.57248300000001</v>
      </c>
      <c r="AA43" s="81">
        <v>111.975441</v>
      </c>
      <c r="AB43" s="81">
        <v>52.667464000000002</v>
      </c>
      <c r="AC43" s="81">
        <v>96.475364999999996</v>
      </c>
      <c r="AD43" s="81">
        <v>143.862325</v>
      </c>
      <c r="AE43" s="81">
        <v>55.938017000000002</v>
      </c>
      <c r="AF43" s="81">
        <v>264.66298600000005</v>
      </c>
      <c r="AG43" s="81">
        <v>147.03436400000001</v>
      </c>
      <c r="AH43" s="81">
        <v>41.233188999999996</v>
      </c>
      <c r="AI43" s="83">
        <v>2007.5336890000001</v>
      </c>
    </row>
    <row r="44" spans="1:54" ht="14.25" customHeight="1">
      <c r="O44" s="286"/>
      <c r="P44" s="76" t="s">
        <v>440</v>
      </c>
      <c r="Q44" s="77" t="s">
        <v>441</v>
      </c>
      <c r="R44" s="92">
        <v>35.432571000000003</v>
      </c>
      <c r="S44" s="93">
        <v>50.079048999999998</v>
      </c>
      <c r="T44" s="93">
        <v>44.829294999999995</v>
      </c>
      <c r="U44" s="93">
        <v>2.7341199999999999</v>
      </c>
      <c r="V44" s="93">
        <v>30.563959999999998</v>
      </c>
      <c r="W44" s="93">
        <v>30.353955000000003</v>
      </c>
      <c r="X44" s="93">
        <v>124.37399000000001</v>
      </c>
      <c r="Y44" s="93">
        <v>113.137005</v>
      </c>
      <c r="Z44" s="93">
        <v>212.947237</v>
      </c>
      <c r="AA44" s="93">
        <v>94.73755899999999</v>
      </c>
      <c r="AB44" s="93">
        <v>55.484535999999999</v>
      </c>
      <c r="AC44" s="93">
        <v>106.83863500000001</v>
      </c>
      <c r="AD44" s="93">
        <v>79.387675000000002</v>
      </c>
      <c r="AE44" s="93">
        <v>264.34898300000003</v>
      </c>
      <c r="AF44" s="93">
        <v>280.14001399999995</v>
      </c>
      <c r="AG44" s="93">
        <v>460.01863600000001</v>
      </c>
      <c r="AH44" s="93">
        <v>60.721811000000002</v>
      </c>
      <c r="AI44" s="91">
        <v>2046.1290309999999</v>
      </c>
      <c r="AJ44" s="163">
        <f>AI44+J35+L35</f>
        <v>2297.2420309999998</v>
      </c>
      <c r="AR44" s="145">
        <f>AJ44-AR41</f>
        <v>3.0999999580672011E-5</v>
      </c>
    </row>
    <row r="45" spans="1:54">
      <c r="O45" s="286"/>
      <c r="P45" s="76" t="s">
        <v>442</v>
      </c>
      <c r="Q45" s="77" t="s">
        <v>443</v>
      </c>
      <c r="R45" s="92">
        <v>86.373999999999995</v>
      </c>
      <c r="S45" s="93">
        <v>155.524</v>
      </c>
      <c r="T45" s="93">
        <v>162.74100000000001</v>
      </c>
      <c r="U45" s="93">
        <v>34.118000000000002</v>
      </c>
      <c r="V45" s="93">
        <v>85.17</v>
      </c>
      <c r="W45" s="93">
        <v>142.28899999999999</v>
      </c>
      <c r="X45" s="93">
        <v>355.5</v>
      </c>
      <c r="Y45" s="93">
        <v>284.89999999999998</v>
      </c>
      <c r="Z45" s="93">
        <v>431.51971999999995</v>
      </c>
      <c r="AA45" s="93">
        <v>206.71299999999999</v>
      </c>
      <c r="AB45" s="93">
        <v>108.152</v>
      </c>
      <c r="AC45" s="93">
        <v>203.31399999999999</v>
      </c>
      <c r="AD45" s="93">
        <v>223.25</v>
      </c>
      <c r="AE45" s="93">
        <v>320.28699999999998</v>
      </c>
      <c r="AF45" s="93">
        <v>544.803</v>
      </c>
      <c r="AG45" s="93">
        <v>607.053</v>
      </c>
      <c r="AH45" s="93">
        <v>101.955</v>
      </c>
      <c r="AI45" s="91">
        <v>4053.6627200000003</v>
      </c>
    </row>
    <row r="46" spans="1:54" ht="14.25" customHeight="1">
      <c r="O46" s="286"/>
      <c r="P46" s="76" t="s">
        <v>444</v>
      </c>
      <c r="Q46" s="77" t="s">
        <v>445</v>
      </c>
      <c r="R46" s="92">
        <v>82.257000000000005</v>
      </c>
      <c r="S46" s="93">
        <v>155.524</v>
      </c>
      <c r="T46" s="93">
        <v>161.92699999999999</v>
      </c>
      <c r="U46" s="93">
        <v>34.118000000000002</v>
      </c>
      <c r="V46" s="93">
        <v>84.397000000000006</v>
      </c>
      <c r="W46" s="93">
        <v>142.28899999999999</v>
      </c>
      <c r="X46" s="93">
        <v>344.27699999999999</v>
      </c>
      <c r="Y46" s="93">
        <v>274.899</v>
      </c>
      <c r="Z46" s="93">
        <v>431.51971999999995</v>
      </c>
      <c r="AA46" s="93">
        <v>206.71299999999999</v>
      </c>
      <c r="AB46" s="93">
        <v>108.152</v>
      </c>
      <c r="AC46" s="93">
        <v>175.208</v>
      </c>
      <c r="AD46" s="93">
        <v>223.25</v>
      </c>
      <c r="AE46" s="93">
        <v>144.727</v>
      </c>
      <c r="AF46" s="93">
        <v>492.154</v>
      </c>
      <c r="AG46" s="93">
        <v>176.40899999999999</v>
      </c>
      <c r="AH46" s="93">
        <v>58.936999999999998</v>
      </c>
      <c r="AI46" s="91">
        <v>3296.7577200000001</v>
      </c>
    </row>
    <row r="47" spans="1:54">
      <c r="O47" s="286"/>
      <c r="P47" s="76" t="s">
        <v>446</v>
      </c>
      <c r="Q47" s="77" t="s">
        <v>447</v>
      </c>
      <c r="R47" s="92">
        <v>4.117</v>
      </c>
      <c r="S47" s="93"/>
      <c r="T47" s="93">
        <v>0.81399999999999995</v>
      </c>
      <c r="U47" s="93"/>
      <c r="V47" s="93">
        <v>0.77300000000000002</v>
      </c>
      <c r="W47" s="93"/>
      <c r="X47" s="93">
        <v>11.223000000000001</v>
      </c>
      <c r="Y47" s="93">
        <v>10.000999999999999</v>
      </c>
      <c r="Z47" s="93"/>
      <c r="AA47" s="93"/>
      <c r="AB47" s="93"/>
      <c r="AC47" s="93">
        <v>28.106000000000002</v>
      </c>
      <c r="AD47" s="93"/>
      <c r="AE47" s="93">
        <v>175.56</v>
      </c>
      <c r="AF47" s="93">
        <v>40.122999999999998</v>
      </c>
      <c r="AG47" s="93">
        <v>18.253</v>
      </c>
      <c r="AH47" s="93">
        <v>3.4209999999999998</v>
      </c>
      <c r="AI47" s="91">
        <v>292.39100000000002</v>
      </c>
    </row>
    <row r="48" spans="1:54" ht="14.25" customHeight="1">
      <c r="O48" s="286"/>
      <c r="P48" s="96" t="s">
        <v>448</v>
      </c>
      <c r="Q48" s="113" t="s">
        <v>449</v>
      </c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>
        <v>12.526</v>
      </c>
      <c r="AG48" s="115">
        <v>412.39100000000002</v>
      </c>
      <c r="AH48" s="115">
        <v>39.597000000000001</v>
      </c>
      <c r="AI48" s="101">
        <v>464.51400000000001</v>
      </c>
    </row>
    <row r="49" spans="15:35">
      <c r="O49" s="286"/>
      <c r="P49" s="116"/>
      <c r="Q49" s="117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9"/>
    </row>
    <row r="50" spans="15:35">
      <c r="O50" s="286"/>
      <c r="P50" s="103" t="s">
        <v>442</v>
      </c>
      <c r="Q50" s="57" t="s">
        <v>443</v>
      </c>
      <c r="R50" s="120">
        <v>86.373999999999995</v>
      </c>
      <c r="S50" s="121">
        <v>155.524</v>
      </c>
      <c r="T50" s="121">
        <v>162.74100000000001</v>
      </c>
      <c r="U50" s="121">
        <v>34.118000000000002</v>
      </c>
      <c r="V50" s="121">
        <v>85.17</v>
      </c>
      <c r="W50" s="121">
        <v>142.28899999999999</v>
      </c>
      <c r="X50" s="121">
        <v>355.5</v>
      </c>
      <c r="Y50" s="121">
        <v>284.89999999999998</v>
      </c>
      <c r="Z50" s="121">
        <v>431.51971999999995</v>
      </c>
      <c r="AA50" s="121">
        <v>206.71299999999999</v>
      </c>
      <c r="AB50" s="121">
        <v>108.152</v>
      </c>
      <c r="AC50" s="121">
        <v>203.31399999999999</v>
      </c>
      <c r="AD50" s="121">
        <v>223.25</v>
      </c>
      <c r="AE50" s="121">
        <v>320.28699999999998</v>
      </c>
      <c r="AF50" s="121">
        <v>544.803</v>
      </c>
      <c r="AG50" s="121">
        <v>607.053</v>
      </c>
      <c r="AH50" s="121">
        <v>101.955</v>
      </c>
      <c r="AI50" s="104">
        <v>4053.6627200000003</v>
      </c>
    </row>
    <row r="51" spans="15:35">
      <c r="O51" s="286"/>
      <c r="P51" s="76" t="s">
        <v>450</v>
      </c>
      <c r="Q51" s="77" t="s">
        <v>451</v>
      </c>
      <c r="R51" s="92">
        <v>-10.627000000000001</v>
      </c>
      <c r="S51" s="93"/>
      <c r="T51" s="93">
        <v>10.627000000000001</v>
      </c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1"/>
    </row>
    <row r="52" spans="15:35">
      <c r="O52" s="286"/>
      <c r="P52" s="76" t="s">
        <v>452</v>
      </c>
      <c r="Q52" s="77" t="s">
        <v>453</v>
      </c>
      <c r="R52" s="92">
        <v>0.315</v>
      </c>
      <c r="S52" s="93">
        <v>12</v>
      </c>
      <c r="T52" s="93"/>
      <c r="U52" s="93"/>
      <c r="V52" s="93">
        <v>0.22900000000000001</v>
      </c>
      <c r="W52" s="93"/>
      <c r="X52" s="93">
        <v>0.65700000000000003</v>
      </c>
      <c r="Y52" s="93">
        <v>0.56100000000000005</v>
      </c>
      <c r="Z52" s="93"/>
      <c r="AA52" s="93">
        <v>0.65700000000000003</v>
      </c>
      <c r="AB52" s="93">
        <v>1.137</v>
      </c>
      <c r="AC52" s="93">
        <v>1.9470000000000001</v>
      </c>
      <c r="AD52" s="93"/>
      <c r="AE52" s="93">
        <v>5.1950000000000003</v>
      </c>
      <c r="AF52" s="93">
        <v>10.289</v>
      </c>
      <c r="AG52" s="93">
        <v>-30.625</v>
      </c>
      <c r="AH52" s="93">
        <v>-2.3620000000000001</v>
      </c>
      <c r="AI52" s="91"/>
    </row>
    <row r="53" spans="15:35">
      <c r="O53" s="286"/>
      <c r="P53" s="76" t="s">
        <v>454</v>
      </c>
      <c r="Q53" s="77" t="s">
        <v>455</v>
      </c>
      <c r="R53" s="92">
        <v>-10.311999999999999</v>
      </c>
      <c r="S53" s="93">
        <v>12</v>
      </c>
      <c r="T53" s="93">
        <v>10.627000000000001</v>
      </c>
      <c r="U53" s="93"/>
      <c r="V53" s="93">
        <v>0.22900000000000001</v>
      </c>
      <c r="W53" s="93"/>
      <c r="X53" s="93">
        <v>0.65700000000000003</v>
      </c>
      <c r="Y53" s="93">
        <v>0.56100000000000005</v>
      </c>
      <c r="Z53" s="93"/>
      <c r="AA53" s="93">
        <v>0.65700000000000003</v>
      </c>
      <c r="AB53" s="93">
        <v>1.137</v>
      </c>
      <c r="AC53" s="93">
        <v>1.9470000000000001</v>
      </c>
      <c r="AD53" s="93"/>
      <c r="AE53" s="93">
        <v>5.1950000000000003</v>
      </c>
      <c r="AF53" s="93">
        <v>10.289</v>
      </c>
      <c r="AG53" s="93">
        <v>-30.625</v>
      </c>
      <c r="AH53" s="93">
        <v>-2.3620000000000001</v>
      </c>
      <c r="AI53" s="91"/>
    </row>
    <row r="54" spans="15:35">
      <c r="O54" s="286"/>
      <c r="P54" s="103" t="s">
        <v>442</v>
      </c>
      <c r="Q54" s="57" t="s">
        <v>456</v>
      </c>
      <c r="R54" s="120">
        <v>76.061999999999998</v>
      </c>
      <c r="S54" s="121">
        <v>167.524</v>
      </c>
      <c r="T54" s="121">
        <v>173.36799999999999</v>
      </c>
      <c r="U54" s="121">
        <v>34.118000000000002</v>
      </c>
      <c r="V54" s="121">
        <v>85.399000000000001</v>
      </c>
      <c r="W54" s="121">
        <v>142.28899999999999</v>
      </c>
      <c r="X54" s="121">
        <v>356.15699999999998</v>
      </c>
      <c r="Y54" s="121">
        <v>285.46100000000001</v>
      </c>
      <c r="Z54" s="121">
        <v>431.51971999999995</v>
      </c>
      <c r="AA54" s="121">
        <v>207.37</v>
      </c>
      <c r="AB54" s="121">
        <v>109.289</v>
      </c>
      <c r="AC54" s="121">
        <v>205.261</v>
      </c>
      <c r="AD54" s="121">
        <v>223.25</v>
      </c>
      <c r="AE54" s="121">
        <v>325.48200000000003</v>
      </c>
      <c r="AF54" s="121">
        <v>555.09199999999998</v>
      </c>
      <c r="AG54" s="121">
        <v>576.428</v>
      </c>
      <c r="AH54" s="121">
        <v>99.593000000000004</v>
      </c>
      <c r="AI54" s="104">
        <v>4053.6627200000003</v>
      </c>
    </row>
    <row r="55" spans="15:35">
      <c r="P55" s="108"/>
      <c r="Q55" s="108"/>
      <c r="R55" s="108"/>
      <c r="S55" s="108"/>
      <c r="T55" s="108"/>
      <c r="U55" s="108"/>
    </row>
    <row r="56" spans="15:35">
      <c r="R56" s="122"/>
      <c r="S56" s="122"/>
      <c r="T56" s="122"/>
      <c r="U56" s="122"/>
      <c r="V56" s="122"/>
      <c r="W56" s="122"/>
      <c r="X56" s="122"/>
      <c r="Y56" s="122"/>
      <c r="Z56" s="122"/>
      <c r="AA56" s="122"/>
    </row>
    <row r="57" spans="15:35">
      <c r="R57" s="122"/>
      <c r="S57" s="122"/>
      <c r="T57" s="122"/>
      <c r="U57" s="122"/>
      <c r="V57" s="122"/>
      <c r="W57" s="122"/>
      <c r="X57" s="122"/>
      <c r="Y57" s="122"/>
      <c r="Z57" s="122"/>
      <c r="AA57" s="122"/>
    </row>
    <row r="58" spans="15:35">
      <c r="R58" s="122"/>
      <c r="S58" s="122"/>
      <c r="T58" s="122"/>
      <c r="U58" s="122"/>
      <c r="V58" s="122"/>
      <c r="W58" s="122"/>
      <c r="X58" s="122"/>
      <c r="Y58" s="122"/>
      <c r="Z58" s="122"/>
      <c r="AA58" s="122"/>
    </row>
    <row r="59" spans="15:35">
      <c r="O59" s="286"/>
      <c r="P59" s="266" t="s">
        <v>457</v>
      </c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3"/>
    </row>
    <row r="60" spans="15:35">
      <c r="O60" s="286"/>
      <c r="P60" s="275" t="s">
        <v>368</v>
      </c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7"/>
    </row>
    <row r="61" spans="15:35">
      <c r="O61" s="286"/>
      <c r="P61" s="123"/>
      <c r="Q61" s="124"/>
      <c r="R61" s="68" t="s">
        <v>383</v>
      </c>
      <c r="S61" s="68" t="s">
        <v>384</v>
      </c>
      <c r="T61" s="68" t="s">
        <v>385</v>
      </c>
      <c r="U61" s="68" t="s">
        <v>386</v>
      </c>
      <c r="V61" s="68" t="s">
        <v>387</v>
      </c>
      <c r="W61" s="68" t="s">
        <v>388</v>
      </c>
      <c r="X61" s="68" t="s">
        <v>389</v>
      </c>
      <c r="Y61" s="68" t="s">
        <v>390</v>
      </c>
      <c r="Z61" s="68" t="s">
        <v>391</v>
      </c>
      <c r="AA61" s="68" t="s">
        <v>392</v>
      </c>
      <c r="AB61" s="68" t="s">
        <v>393</v>
      </c>
      <c r="AC61" s="68" t="s">
        <v>394</v>
      </c>
      <c r="AD61" s="68" t="s">
        <v>395</v>
      </c>
      <c r="AE61" s="68" t="s">
        <v>396</v>
      </c>
      <c r="AF61" s="68" t="s">
        <v>397</v>
      </c>
      <c r="AG61" s="68" t="s">
        <v>398</v>
      </c>
      <c r="AH61" s="68" t="s">
        <v>399</v>
      </c>
      <c r="AI61" s="60" t="s">
        <v>400</v>
      </c>
    </row>
    <row r="62" spans="15:35">
      <c r="O62" s="286"/>
      <c r="P62" s="103" t="s">
        <v>440</v>
      </c>
      <c r="Q62" s="57" t="s">
        <v>458</v>
      </c>
      <c r="R62" s="125">
        <v>35.432571000000003</v>
      </c>
      <c r="S62" s="93">
        <v>50.079048999999998</v>
      </c>
      <c r="T62" s="93">
        <v>44.829294999999995</v>
      </c>
      <c r="U62" s="93">
        <v>2.7341199999999999</v>
      </c>
      <c r="V62" s="93">
        <v>30.563959999999998</v>
      </c>
      <c r="W62" s="93">
        <v>30.353955000000003</v>
      </c>
      <c r="X62" s="93">
        <v>124.37399000000001</v>
      </c>
      <c r="Y62" s="93">
        <v>113.137005</v>
      </c>
      <c r="Z62" s="93">
        <v>212.947237</v>
      </c>
      <c r="AA62" s="93">
        <v>94.73755899999999</v>
      </c>
      <c r="AB62" s="93">
        <v>55.484535999999999</v>
      </c>
      <c r="AC62" s="93">
        <v>106.83863500000001</v>
      </c>
      <c r="AD62" s="93">
        <v>79.387675000000002</v>
      </c>
      <c r="AE62" s="93">
        <v>264.34898300000003</v>
      </c>
      <c r="AF62" s="93">
        <v>280.14001399999995</v>
      </c>
      <c r="AG62" s="93">
        <v>460.01863600000001</v>
      </c>
      <c r="AH62" s="93">
        <v>60.721811000000002</v>
      </c>
      <c r="AI62" s="104">
        <v>2046.1290309999999</v>
      </c>
    </row>
    <row r="63" spans="15:35">
      <c r="O63" s="286"/>
      <c r="P63" s="70" t="s">
        <v>459</v>
      </c>
      <c r="Q63" s="112" t="s">
        <v>460</v>
      </c>
      <c r="R63" s="92">
        <v>9.7910000000000004</v>
      </c>
      <c r="S63" s="81">
        <v>20.971900000000002</v>
      </c>
      <c r="T63" s="81">
        <v>25.5</v>
      </c>
      <c r="U63" s="81">
        <v>0.83099999999999996</v>
      </c>
      <c r="V63" s="81">
        <v>19.13</v>
      </c>
      <c r="W63" s="81">
        <v>15.282</v>
      </c>
      <c r="X63" s="81">
        <v>78.599000000000004</v>
      </c>
      <c r="Y63" s="81">
        <v>71.150999999999996</v>
      </c>
      <c r="Z63" s="81">
        <v>140.17610000000002</v>
      </c>
      <c r="AA63" s="81">
        <v>61.44</v>
      </c>
      <c r="AB63" s="81">
        <v>35.334000000000003</v>
      </c>
      <c r="AC63" s="81">
        <v>62.515999999999998</v>
      </c>
      <c r="AD63" s="81">
        <v>52.798000000000002</v>
      </c>
      <c r="AE63" s="81">
        <v>16.221329999999998</v>
      </c>
      <c r="AF63" s="81">
        <v>197.48500000000001</v>
      </c>
      <c r="AG63" s="81">
        <v>346.95796999999999</v>
      </c>
      <c r="AH63" s="81">
        <v>45.656849999999999</v>
      </c>
      <c r="AI63" s="83">
        <v>1199.84115</v>
      </c>
    </row>
    <row r="64" spans="15:35">
      <c r="O64" s="286"/>
      <c r="P64" s="103" t="s">
        <v>461</v>
      </c>
      <c r="Q64" s="57" t="s">
        <v>462</v>
      </c>
      <c r="R64" s="125">
        <v>32.459570999999997</v>
      </c>
      <c r="S64" s="121">
        <v>26.724149000000001</v>
      </c>
      <c r="T64" s="121">
        <v>17.826294999999998</v>
      </c>
      <c r="U64" s="121">
        <v>1.7021199999999999</v>
      </c>
      <c r="V64" s="121">
        <v>10.44896</v>
      </c>
      <c r="W64" s="121">
        <v>14.023954999999999</v>
      </c>
      <c r="X64" s="121">
        <v>41.671990000000001</v>
      </c>
      <c r="Y64" s="121">
        <v>40.288004999999998</v>
      </c>
      <c r="Z64" s="121">
        <v>67.865137000000004</v>
      </c>
      <c r="AA64" s="121">
        <v>30.577559000000001</v>
      </c>
      <c r="AB64" s="121">
        <v>19.218536</v>
      </c>
      <c r="AC64" s="121">
        <v>42.416634999999992</v>
      </c>
      <c r="AD64" s="121">
        <v>17.920674999999999</v>
      </c>
      <c r="AE64" s="121">
        <v>221.203653</v>
      </c>
      <c r="AF64" s="121">
        <v>79.188013999999995</v>
      </c>
      <c r="AG64" s="121">
        <v>106.367666</v>
      </c>
      <c r="AH64" s="121">
        <v>16.407961000000004</v>
      </c>
      <c r="AI64" s="104">
        <v>786.31088100000011</v>
      </c>
    </row>
    <row r="65" spans="15:35">
      <c r="O65" s="286"/>
      <c r="P65" s="76" t="s">
        <v>463</v>
      </c>
      <c r="Q65" s="77" t="s">
        <v>464</v>
      </c>
      <c r="R65" s="92">
        <v>1.524</v>
      </c>
      <c r="S65" s="93">
        <v>3.1949999999999998</v>
      </c>
      <c r="T65" s="93">
        <v>2.3010000000000002</v>
      </c>
      <c r="U65" s="93">
        <v>0.224</v>
      </c>
      <c r="V65" s="93">
        <v>1.401</v>
      </c>
      <c r="W65" s="93">
        <v>1.333</v>
      </c>
      <c r="X65" s="93">
        <v>5.9649999999999999</v>
      </c>
      <c r="Y65" s="93">
        <v>3.9249999999999998</v>
      </c>
      <c r="Z65" s="93">
        <v>10.164999999999999</v>
      </c>
      <c r="AA65" s="93">
        <v>5.8739999999999997</v>
      </c>
      <c r="AB65" s="93">
        <v>2.0539999999999998</v>
      </c>
      <c r="AC65" s="93">
        <v>3.6549999999999998</v>
      </c>
      <c r="AD65" s="93">
        <v>10.112</v>
      </c>
      <c r="AE65" s="93">
        <v>28.504000000000001</v>
      </c>
      <c r="AF65" s="93">
        <v>10.547000000000001</v>
      </c>
      <c r="AG65" s="93">
        <v>12.709</v>
      </c>
      <c r="AH65" s="93">
        <v>1.95</v>
      </c>
      <c r="AI65" s="91">
        <v>105.438</v>
      </c>
    </row>
    <row r="66" spans="15:35">
      <c r="O66" s="286"/>
      <c r="P66" s="96" t="s">
        <v>465</v>
      </c>
      <c r="Q66" s="113" t="s">
        <v>466</v>
      </c>
      <c r="R66" s="114">
        <v>-8.3420000000000005</v>
      </c>
      <c r="S66" s="115">
        <v>-0.81200000000000006</v>
      </c>
      <c r="T66" s="115">
        <v>-0.79800000000000004</v>
      </c>
      <c r="U66" s="115">
        <v>-2.3E-2</v>
      </c>
      <c r="V66" s="115">
        <v>-0.41599999999999998</v>
      </c>
      <c r="W66" s="115">
        <v>-0.28499999999999998</v>
      </c>
      <c r="X66" s="115">
        <v>-1.8620000000000001</v>
      </c>
      <c r="Y66" s="115">
        <v>-2.2269999999999999</v>
      </c>
      <c r="Z66" s="115">
        <v>-5.2590000000000003</v>
      </c>
      <c r="AA66" s="115">
        <v>-3.1539999999999999</v>
      </c>
      <c r="AB66" s="115">
        <v>-1.1220000000000001</v>
      </c>
      <c r="AC66" s="115">
        <v>-1.7490000000000001</v>
      </c>
      <c r="AD66" s="115">
        <v>-1.4430000000000001</v>
      </c>
      <c r="AE66" s="115">
        <v>-1.58</v>
      </c>
      <c r="AF66" s="115">
        <v>-7.08</v>
      </c>
      <c r="AG66" s="115">
        <v>-6.016</v>
      </c>
      <c r="AH66" s="115">
        <v>-3.2930000000000001</v>
      </c>
      <c r="AI66" s="101">
        <v>-45.460999999999999</v>
      </c>
    </row>
    <row r="67" spans="15:35">
      <c r="O67" s="286"/>
      <c r="P67" s="108" t="s">
        <v>467</v>
      </c>
    </row>
  </sheetData>
  <mergeCells count="29">
    <mergeCell ref="O40:O54"/>
    <mergeCell ref="P40:AI40"/>
    <mergeCell ref="P41:AI41"/>
    <mergeCell ref="O59:O67"/>
    <mergeCell ref="P59:AI59"/>
    <mergeCell ref="P60:AI60"/>
    <mergeCell ref="D9:F9"/>
    <mergeCell ref="A11:M11"/>
    <mergeCell ref="O11:O35"/>
    <mergeCell ref="P11:AI11"/>
    <mergeCell ref="AJ11:AJ35"/>
    <mergeCell ref="AK11:BB11"/>
    <mergeCell ref="A12:M13"/>
    <mergeCell ref="P12:AI13"/>
    <mergeCell ref="AK12:BB12"/>
    <mergeCell ref="AK13:AQ13"/>
    <mergeCell ref="AR13:AW13"/>
    <mergeCell ref="A5:C5"/>
    <mergeCell ref="D5:F5"/>
    <mergeCell ref="G5:I5"/>
    <mergeCell ref="K5:L7"/>
    <mergeCell ref="P5:X5"/>
    <mergeCell ref="D7:F7"/>
    <mergeCell ref="A1:I1"/>
    <mergeCell ref="P1:X1"/>
    <mergeCell ref="A2:I2"/>
    <mergeCell ref="P2:X4"/>
    <mergeCell ref="A3:I3"/>
    <mergeCell ref="A4:I4"/>
  </mergeCells>
  <hyperlinks>
    <hyperlink ref="A5" location="TRP!A1" display="Tableau des ressources en produits"/>
    <hyperlink ref="D5" location="TEI!A1" display="Tableau des entrées intermédiaires"/>
    <hyperlink ref="G5" location="TEF!A1" display="Tableau des emplois finals"/>
    <hyperlink ref="D7" location="CPR_CEB!A1" display="Compte de production par branche"/>
    <hyperlink ref="D9" location="COMPTE_D_EXPLOITATION_PAR_BRANCHE" display="Compte d'exploitation par branche"/>
    <hyperlink ref="D5:F5" location="TES17!P11" display="Tableau des entrées intermédiaires"/>
    <hyperlink ref="G5:I5" location="TES17!AK11" display="Tableau des emplois finals"/>
    <hyperlink ref="D7:F7" location="TES17!O40" display="Compte de production par branche"/>
    <hyperlink ref="D9:F9" location="TES17!O59" display="Compte d'exploitation par branche"/>
    <hyperlink ref="A5:C5" location="TES17!A11" display="Tableau des ressources en produi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>
      <selection activeCell="R31" sqref="R31"/>
    </sheetView>
  </sheetViews>
  <sheetFormatPr baseColWidth="10" defaultColWidth="11.42578125" defaultRowHeight="15"/>
  <cols>
    <col min="1" max="1" width="2.28515625" style="139" customWidth="1"/>
    <col min="2" max="2" width="14.7109375" customWidth="1"/>
    <col min="3" max="3" width="11.7109375" customWidth="1"/>
    <col min="4" max="4" width="11.7109375" style="162" customWidth="1"/>
    <col min="5" max="5" width="11.7109375" customWidth="1"/>
    <col min="6" max="6" width="11.7109375" style="178" customWidth="1"/>
    <col min="7" max="7" width="11.7109375" customWidth="1"/>
    <col min="8" max="8" width="1.7109375" customWidth="1"/>
    <col min="9" max="9" width="14.7109375" customWidth="1"/>
    <col min="10" max="12" width="10.7109375" customWidth="1"/>
    <col min="13" max="13" width="1.7109375" customWidth="1"/>
    <col min="17" max="17" width="2" customWidth="1"/>
  </cols>
  <sheetData>
    <row r="1" spans="2:20" s="162" customFormat="1" ht="7.5" customHeight="1">
      <c r="F1" s="178"/>
    </row>
    <row r="2" spans="2:20" ht="20.100000000000001" customHeight="1">
      <c r="B2" s="185"/>
      <c r="C2" s="186" t="s">
        <v>504</v>
      </c>
      <c r="D2" s="187"/>
      <c r="E2" s="187" t="s">
        <v>511</v>
      </c>
      <c r="F2" s="187"/>
      <c r="G2" s="188" t="s">
        <v>10</v>
      </c>
      <c r="H2" s="189"/>
      <c r="I2" s="186"/>
      <c r="J2" s="190" t="s">
        <v>497</v>
      </c>
      <c r="K2" s="187" t="s">
        <v>498</v>
      </c>
      <c r="L2" s="188" t="s">
        <v>10</v>
      </c>
      <c r="M2" s="191"/>
      <c r="N2" s="190" t="s">
        <v>497</v>
      </c>
      <c r="O2" s="187" t="s">
        <v>498</v>
      </c>
      <c r="P2" s="188" t="s">
        <v>10</v>
      </c>
      <c r="Q2" s="191"/>
      <c r="R2" s="190" t="s">
        <v>497</v>
      </c>
      <c r="S2" s="187" t="s">
        <v>498</v>
      </c>
      <c r="T2" s="182" t="s">
        <v>10</v>
      </c>
    </row>
    <row r="3" spans="2:20" ht="20.100000000000001" customHeight="1">
      <c r="B3" s="192"/>
      <c r="C3" s="193" t="s">
        <v>505</v>
      </c>
      <c r="D3" s="194" t="s">
        <v>503</v>
      </c>
      <c r="E3" s="194" t="s">
        <v>505</v>
      </c>
      <c r="F3" s="194" t="s">
        <v>503</v>
      </c>
      <c r="G3" s="195" t="s">
        <v>505</v>
      </c>
      <c r="H3" s="196"/>
      <c r="I3" s="197"/>
      <c r="J3" s="193" t="s">
        <v>510</v>
      </c>
      <c r="K3" s="194" t="s">
        <v>510</v>
      </c>
      <c r="L3" s="195" t="s">
        <v>510</v>
      </c>
      <c r="M3" s="198"/>
      <c r="N3" s="199" t="s">
        <v>518</v>
      </c>
      <c r="O3" s="200" t="s">
        <v>518</v>
      </c>
      <c r="P3" s="201" t="s">
        <v>518</v>
      </c>
      <c r="Q3" s="198"/>
      <c r="R3" s="199" t="s">
        <v>513</v>
      </c>
      <c r="S3" s="200" t="s">
        <v>513</v>
      </c>
      <c r="T3" s="183" t="s">
        <v>513</v>
      </c>
    </row>
    <row r="4" spans="2:20" ht="15" customHeight="1">
      <c r="B4" s="202" t="s">
        <v>506</v>
      </c>
      <c r="C4" s="203">
        <f>SUM('TES France'!C16:C22)</f>
        <v>552.57600000000002</v>
      </c>
      <c r="D4" s="204"/>
      <c r="E4" s="204">
        <f>SUM('P30 OCDE'!BP9:BP34)/1000</f>
        <v>552.57600000000002</v>
      </c>
      <c r="F4" s="204"/>
      <c r="G4" s="205">
        <f>SUM('P30 Eurostat'!BT13:BT38)/1000</f>
        <v>552.57600000000002</v>
      </c>
      <c r="H4" s="206"/>
      <c r="I4" s="202" t="s">
        <v>506</v>
      </c>
      <c r="J4" s="203">
        <f>SUM('TES France'!BA16:BA22)</f>
        <v>497.767</v>
      </c>
      <c r="K4" s="204">
        <f>SUM('P40 OCDE'!BW11:BW36)/1000</f>
        <v>497.767</v>
      </c>
      <c r="L4" s="205">
        <f>SUM('P40 Eurostat'!CC13:CC38)/1000</f>
        <v>497.767</v>
      </c>
      <c r="M4" s="207"/>
      <c r="N4" s="203">
        <f>SUM('TES France'!AQ16:AQ22)</f>
        <v>603.30700000000002</v>
      </c>
      <c r="O4" s="204">
        <f>SUM('P40 OCDE'!BP10:BS36)/1000</f>
        <v>603.30700000000002</v>
      </c>
      <c r="P4" s="205">
        <f>SUM('P40 Eurostat'!BS13:BS38)/1000</f>
        <v>603.30700000000002</v>
      </c>
      <c r="Q4" s="207"/>
      <c r="R4" s="203">
        <f>SUM('TES France'!AZ16:AZ22)</f>
        <v>136.51900000000001</v>
      </c>
      <c r="S4" s="204">
        <f>SUM('P40 OCDE'!BT11:BV36)/1000</f>
        <v>136.51900000000001</v>
      </c>
      <c r="T4" s="180">
        <f>SUM('P40 Eurostat'!BX13:BX38)/1000</f>
        <v>136.51900000000001</v>
      </c>
    </row>
    <row r="5" spans="2:20" ht="15" customHeight="1">
      <c r="B5" s="202"/>
      <c r="C5" s="203"/>
      <c r="D5" s="204"/>
      <c r="E5" s="204"/>
      <c r="F5" s="204"/>
      <c r="G5" s="205"/>
      <c r="H5" s="206"/>
      <c r="I5" s="202"/>
      <c r="J5" s="208"/>
      <c r="K5" s="204"/>
      <c r="L5" s="205"/>
      <c r="M5" s="207"/>
      <c r="N5" s="208"/>
      <c r="O5" s="209"/>
      <c r="P5" s="210"/>
      <c r="Q5" s="207"/>
      <c r="R5" s="208"/>
      <c r="S5" s="209"/>
      <c r="T5" s="184"/>
    </row>
    <row r="6" spans="2:20" s="162" customFormat="1" ht="15" customHeight="1">
      <c r="B6" s="202" t="s">
        <v>507</v>
      </c>
      <c r="C6" s="203">
        <f>'TES France'!D25</f>
        <v>46.661000000000001</v>
      </c>
      <c r="D6" s="204">
        <f>'TES France'!F25</f>
        <v>-17.488</v>
      </c>
      <c r="E6" s="204">
        <f>SUM('P30 OCDE'!BP39:BP42)/1000</f>
        <v>33.418295000000001</v>
      </c>
      <c r="F6" s="204">
        <f>SUM('P30 OCDE'!BR39:BR41)/1000</f>
        <v>-5.5659999999999998</v>
      </c>
      <c r="G6" s="205">
        <f>SUM('P30 Eurostat'!BT43:BT46)/1000</f>
        <v>33.418300000000002</v>
      </c>
      <c r="H6" s="206"/>
      <c r="I6" s="202" t="s">
        <v>507</v>
      </c>
      <c r="J6" s="203">
        <f>'TES France'!BA25</f>
        <v>34.408999999999999</v>
      </c>
      <c r="K6" s="204">
        <f>SUM('P40 OCDE'!BW41:BW44)/1000</f>
        <v>31.991</v>
      </c>
      <c r="L6" s="205">
        <f>SUM('P40 Eurostat'!CC43:CC46)/1000</f>
        <v>37.5563</v>
      </c>
      <c r="M6" s="207"/>
      <c r="N6" s="203">
        <f>'TES France'!AQ25</f>
        <v>44.38</v>
      </c>
      <c r="O6" s="204">
        <f>SUM('P40 OCDE'!BP41:BS45)/1000</f>
        <v>44.38</v>
      </c>
      <c r="P6" s="205">
        <f>SUM('P40 Eurostat'!BS43:BS47)/1000</f>
        <v>44.38</v>
      </c>
      <c r="Q6" s="207"/>
      <c r="R6" s="203">
        <f>'TES France'!AZ25</f>
        <v>0</v>
      </c>
      <c r="S6" s="204">
        <f>SUM('P40 OCDE'!BT41:BV44)</f>
        <v>0</v>
      </c>
      <c r="T6" s="180">
        <f>SUM('P40 Eurostat'!BX43:BX48)</f>
        <v>0</v>
      </c>
    </row>
    <row r="7" spans="2:20" s="162" customFormat="1" ht="15" customHeight="1">
      <c r="B7" s="202"/>
      <c r="C7" s="203"/>
      <c r="D7" s="204"/>
      <c r="E7" s="204"/>
      <c r="F7" s="204"/>
      <c r="G7" s="205"/>
      <c r="H7" s="206"/>
      <c r="I7" s="202"/>
      <c r="J7" s="203"/>
      <c r="K7" s="204"/>
      <c r="L7" s="205"/>
      <c r="M7" s="207"/>
      <c r="N7" s="203"/>
      <c r="O7" s="204"/>
      <c r="P7" s="205"/>
      <c r="Q7" s="207"/>
      <c r="R7" s="203"/>
      <c r="S7" s="204"/>
      <c r="T7" s="180"/>
    </row>
    <row r="8" spans="2:20" ht="15" customHeight="1">
      <c r="B8" s="202" t="s">
        <v>508</v>
      </c>
      <c r="C8" s="203">
        <f>SUM('TES France'!D24:D32)-C6</f>
        <v>116.042</v>
      </c>
      <c r="D8" s="204">
        <f>'TES France'!F28</f>
        <v>-0.13900000000000001</v>
      </c>
      <c r="E8" s="204">
        <f>SUM('P30 OCDE'!BP35:BP71)/1000-E6</f>
        <v>117.36399999999998</v>
      </c>
      <c r="F8" s="204">
        <f>'P30 OCDE'!BR50/1000</f>
        <v>-0.13900000000000001</v>
      </c>
      <c r="G8" s="205">
        <f>SUM('P30 Eurostat'!BT41:BT77)/1000-G6</f>
        <v>117.36399999999999</v>
      </c>
      <c r="H8" s="211"/>
      <c r="I8" s="202" t="s">
        <v>508</v>
      </c>
      <c r="J8" s="203">
        <f>SUM('TES France'!BA24:BA32)-J6</f>
        <v>124.12300000000002</v>
      </c>
      <c r="K8" s="204">
        <f>SUM('P40 OCDE'!BW39:BW73)/1000-K6</f>
        <v>126.54299999999999</v>
      </c>
      <c r="L8" s="205">
        <f>SUM('P40 Eurostat'!CC39:CC77)/1000-L6</f>
        <v>126.68199999999999</v>
      </c>
      <c r="M8" s="207"/>
      <c r="N8" s="203">
        <f>SUM('TES France'!AQ23:AQ32)-'commerce ex insee ocde eurostat'!N6</f>
        <v>1152.5219999999997</v>
      </c>
      <c r="O8" s="204">
        <f>SUM('P40 OCDE'!BP37:BS74)/1000-O6</f>
        <v>1152.5219999999999</v>
      </c>
      <c r="P8" s="205">
        <f>SUM('P40 Eurostat'!BS39:BS77)/1000-'commerce ex insee ocde eurostat'!P6</f>
        <v>1152.5219999999999</v>
      </c>
      <c r="Q8" s="207"/>
      <c r="R8" s="203">
        <f>SUM('TES France'!AZ23:AZ32)</f>
        <v>401.86699999999996</v>
      </c>
      <c r="S8" s="204">
        <f>SUM('P40 OCDE'!BT37:BV75)/1000</f>
        <v>401.86700000000002</v>
      </c>
      <c r="T8" s="180">
        <f>SUM('P40 Eurostat'!BX39:BX77)/1000</f>
        <v>401.86700000000002</v>
      </c>
    </row>
    <row r="9" spans="2:20" ht="15" customHeight="1">
      <c r="B9" s="202"/>
      <c r="C9" s="203"/>
      <c r="D9" s="204"/>
      <c r="E9" s="204"/>
      <c r="F9" s="204"/>
      <c r="G9" s="205"/>
      <c r="H9" s="206"/>
      <c r="I9" s="202"/>
      <c r="J9" s="203"/>
      <c r="K9" s="204"/>
      <c r="L9" s="205"/>
      <c r="M9" s="207"/>
      <c r="N9" s="203"/>
      <c r="O9" s="204"/>
      <c r="P9" s="205"/>
      <c r="Q9" s="207"/>
      <c r="R9" s="203"/>
      <c r="S9" s="204"/>
      <c r="T9" s="180"/>
    </row>
    <row r="10" spans="2:20" ht="15" customHeight="1">
      <c r="B10" s="202" t="s">
        <v>499</v>
      </c>
      <c r="C10" s="203"/>
      <c r="D10" s="204"/>
      <c r="E10" s="204"/>
      <c r="F10" s="204"/>
      <c r="G10" s="205"/>
      <c r="H10" s="206"/>
      <c r="I10" s="202" t="s">
        <v>499</v>
      </c>
      <c r="J10" s="203"/>
      <c r="K10" s="204"/>
      <c r="L10" s="205"/>
      <c r="M10" s="207"/>
      <c r="N10" s="203"/>
      <c r="O10" s="204"/>
      <c r="P10" s="205"/>
      <c r="Q10" s="207"/>
      <c r="R10" s="203"/>
      <c r="S10" s="204"/>
      <c r="T10" s="180"/>
    </row>
    <row r="11" spans="2:20" ht="15" customHeight="1">
      <c r="B11" s="202" t="s">
        <v>509</v>
      </c>
      <c r="C11" s="203">
        <f>'TES France'!C34</f>
        <v>-17.626999999999999</v>
      </c>
      <c r="D11" s="204">
        <f>-C11</f>
        <v>17.626999999999999</v>
      </c>
      <c r="E11" s="204"/>
      <c r="F11" s="204"/>
      <c r="G11" s="205">
        <f>'P30 Eurostat'!BU79/1000</f>
        <v>-5.7063000000000006</v>
      </c>
      <c r="H11" s="211"/>
      <c r="I11" s="202" t="s">
        <v>500</v>
      </c>
      <c r="J11" s="203"/>
      <c r="K11" s="204"/>
      <c r="L11" s="243">
        <f>G11</f>
        <v>-5.7063000000000006</v>
      </c>
      <c r="M11" s="207"/>
      <c r="N11" s="203"/>
      <c r="O11" s="204"/>
      <c r="P11" s="205"/>
      <c r="Q11" s="207"/>
      <c r="R11" s="203"/>
      <c r="S11" s="204"/>
      <c r="T11" s="180"/>
    </row>
    <row r="12" spans="2:20" ht="15" customHeight="1">
      <c r="B12" s="202"/>
      <c r="C12" s="203"/>
      <c r="D12" s="204"/>
      <c r="E12" s="204"/>
      <c r="F12" s="204"/>
      <c r="G12" s="205"/>
      <c r="H12" s="206"/>
      <c r="I12" s="202"/>
      <c r="J12" s="203"/>
      <c r="K12" s="204"/>
      <c r="L12" s="205"/>
      <c r="M12" s="207"/>
      <c r="N12" s="203"/>
      <c r="O12" s="204"/>
      <c r="P12" s="205"/>
      <c r="Q12" s="207"/>
      <c r="R12" s="203"/>
      <c r="S12" s="204"/>
      <c r="T12" s="180"/>
    </row>
    <row r="13" spans="2:20" ht="15" customHeight="1">
      <c r="B13" s="202" t="s">
        <v>499</v>
      </c>
      <c r="C13" s="203"/>
      <c r="D13" s="204"/>
      <c r="E13" s="204"/>
      <c r="F13" s="204"/>
      <c r="G13" s="205"/>
      <c r="H13" s="206"/>
      <c r="I13" s="202" t="s">
        <v>499</v>
      </c>
      <c r="J13" s="203"/>
      <c r="K13" s="204"/>
      <c r="L13" s="205"/>
      <c r="M13" s="207"/>
      <c r="N13" s="203"/>
      <c r="O13" s="204"/>
      <c r="P13" s="205"/>
      <c r="Q13" s="207"/>
      <c r="R13" s="203"/>
      <c r="S13" s="204"/>
      <c r="T13" s="180"/>
    </row>
    <row r="14" spans="2:20" ht="15" customHeight="1">
      <c r="B14" s="202" t="s">
        <v>501</v>
      </c>
      <c r="C14" s="203">
        <f>'TES France'!E33</f>
        <v>37.768999999999998</v>
      </c>
      <c r="D14" s="204"/>
      <c r="E14" s="240">
        <f>'P30 OCDE'!BQ75/1000</f>
        <v>37.768999999999998</v>
      </c>
      <c r="F14" s="212"/>
      <c r="G14" s="205">
        <f>'P30 Eurostat'!BT80/1000</f>
        <v>37.768999999999998</v>
      </c>
      <c r="H14" s="206"/>
      <c r="I14" s="202" t="s">
        <v>501</v>
      </c>
      <c r="J14" s="203">
        <f>'TES France'!BA33</f>
        <v>54.665999999999997</v>
      </c>
      <c r="K14" s="240">
        <f>'P40 OCDE'!BQ77/1000</f>
        <v>54.665999999999997</v>
      </c>
      <c r="L14" s="205">
        <f>('P40 Eurostat'!BY81+'P40 Eurostat'!BZ81)/1000</f>
        <v>54.665999999999997</v>
      </c>
      <c r="M14" s="207"/>
      <c r="N14" s="203">
        <f>'commerce ex insee ocde eurostat'!C14-'commerce ex insee ocde eurostat'!J14</f>
        <v>-16.896999999999998</v>
      </c>
      <c r="O14" s="240">
        <f>E14-K14</f>
        <v>-16.896999999999998</v>
      </c>
      <c r="P14" s="205">
        <f>G14-L14</f>
        <v>-16.896999999999998</v>
      </c>
      <c r="Q14" s="207"/>
      <c r="R14" s="203"/>
      <c r="S14" s="204"/>
      <c r="T14" s="180"/>
    </row>
    <row r="15" spans="2:20" ht="15" customHeight="1">
      <c r="B15" s="202"/>
      <c r="C15" s="203"/>
      <c r="D15" s="204"/>
      <c r="E15" s="204"/>
      <c r="F15" s="204"/>
      <c r="G15" s="205"/>
      <c r="H15" s="206"/>
      <c r="I15" s="208"/>
      <c r="J15" s="203"/>
      <c r="K15" s="204"/>
      <c r="L15" s="205"/>
      <c r="M15" s="207"/>
      <c r="N15" s="203"/>
      <c r="O15" s="204"/>
      <c r="P15" s="205"/>
      <c r="Q15" s="207"/>
      <c r="R15" s="203"/>
      <c r="S15" s="204"/>
      <c r="T15" s="180"/>
    </row>
    <row r="16" spans="2:20" ht="15" customHeight="1">
      <c r="B16" s="213" t="s">
        <v>516</v>
      </c>
      <c r="C16" s="214">
        <f>C4+C8+C11+C14+C6</f>
        <v>735.42100000000005</v>
      </c>
      <c r="D16" s="215">
        <f>D4+D8+D11+D14+D6</f>
        <v>0</v>
      </c>
      <c r="E16" s="236">
        <f>E4+E8+E11+E14+E6</f>
        <v>741.127295</v>
      </c>
      <c r="F16" s="215">
        <f>'P30 OCDE'!BR74/1000</f>
        <v>-5.7050000000000001</v>
      </c>
      <c r="G16" s="216">
        <f>G4+G8+G11+G14+G6</f>
        <v>735.42100000000005</v>
      </c>
      <c r="H16" s="206"/>
      <c r="I16" s="213" t="s">
        <v>516</v>
      </c>
      <c r="J16" s="214">
        <f>J4+J8+J11+J14+J6</f>
        <v>710.96500000000003</v>
      </c>
      <c r="K16" s="215">
        <f>K4+K8+K11+K14+K6</f>
        <v>710.96699999999987</v>
      </c>
      <c r="L16" s="216">
        <f>L4+L8+L11+L14+L6</f>
        <v>710.96499999999992</v>
      </c>
      <c r="M16" s="207"/>
      <c r="N16" s="214">
        <f>N4+N6+N8+N14</f>
        <v>1783.3119999999999</v>
      </c>
      <c r="O16" s="236">
        <f>O4+O6+O8+O14</f>
        <v>1783.3119999999999</v>
      </c>
      <c r="P16" s="216">
        <f>P4+P6+P8+P14</f>
        <v>1783.3119999999999</v>
      </c>
      <c r="Q16" s="207"/>
      <c r="R16" s="214">
        <f>R4+R6+R8+R14</f>
        <v>538.38599999999997</v>
      </c>
      <c r="S16" s="215">
        <f>S4+S6+S8+S14</f>
        <v>538.38599999999997</v>
      </c>
      <c r="T16" s="181">
        <f>T4+T6+T8+T14</f>
        <v>538.38599999999997</v>
      </c>
    </row>
    <row r="17" spans="2:23" ht="5.25" customHeight="1"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207"/>
      <c r="O17" s="207"/>
      <c r="P17" s="207"/>
      <c r="Q17" s="207"/>
      <c r="R17" s="207"/>
      <c r="S17" s="207"/>
    </row>
    <row r="18" spans="2:23" ht="15" customHeight="1">
      <c r="B18" s="206" t="s">
        <v>519</v>
      </c>
      <c r="C18" s="211">
        <f>C16+D16</f>
        <v>735.42100000000005</v>
      </c>
      <c r="D18" s="206"/>
      <c r="E18" s="211">
        <f>E16+F16</f>
        <v>735.42229499999996</v>
      </c>
      <c r="F18" s="206"/>
      <c r="G18" s="211">
        <f>G16</f>
        <v>735.42100000000005</v>
      </c>
      <c r="H18" s="206"/>
      <c r="I18" s="217" t="s">
        <v>512</v>
      </c>
      <c r="J18" s="218"/>
      <c r="K18" s="219"/>
      <c r="L18" s="220"/>
      <c r="M18" s="211"/>
      <c r="N18" s="207"/>
      <c r="O18" s="207"/>
      <c r="P18" s="207"/>
      <c r="Q18" s="207"/>
      <c r="R18" s="207"/>
      <c r="S18" s="207"/>
    </row>
    <row r="19" spans="2:23" ht="15" customHeight="1">
      <c r="B19" s="207"/>
      <c r="C19" s="207"/>
      <c r="D19" s="207"/>
      <c r="E19" s="207"/>
      <c r="F19" s="207"/>
      <c r="G19" s="207"/>
      <c r="H19" s="207"/>
      <c r="I19" s="221" t="s">
        <v>514</v>
      </c>
      <c r="J19" s="222">
        <f>J16-C16</f>
        <v>-24.456000000000017</v>
      </c>
      <c r="K19" s="235">
        <f>K16-E16-F16</f>
        <v>-24.455295000000135</v>
      </c>
      <c r="L19" s="224">
        <f>L16-G16</f>
        <v>-24.456000000000131</v>
      </c>
      <c r="M19" s="207"/>
      <c r="N19" s="207"/>
      <c r="O19" s="207"/>
      <c r="P19" s="207"/>
      <c r="Q19" s="207"/>
      <c r="R19" s="207"/>
      <c r="S19" s="207"/>
    </row>
    <row r="20" spans="2:23" ht="5.25" customHeight="1">
      <c r="B20" s="207"/>
      <c r="C20" s="207"/>
      <c r="D20" s="207"/>
      <c r="E20" s="207"/>
      <c r="F20" s="207"/>
      <c r="G20" s="207"/>
      <c r="H20" s="207"/>
      <c r="I20" s="207"/>
      <c r="J20" s="207"/>
      <c r="K20" s="225"/>
      <c r="L20" s="207"/>
      <c r="M20" s="207"/>
      <c r="N20" s="207"/>
      <c r="O20" s="207"/>
      <c r="P20" s="207"/>
      <c r="Q20" s="207"/>
      <c r="R20" s="207"/>
      <c r="S20" s="207"/>
    </row>
    <row r="21" spans="2:23" ht="15" customHeight="1">
      <c r="B21" s="207"/>
      <c r="C21" s="207"/>
      <c r="D21" s="207"/>
      <c r="E21" s="207"/>
      <c r="F21" s="225"/>
      <c r="G21" s="207"/>
      <c r="H21" s="207"/>
      <c r="I21" s="217" t="s">
        <v>512</v>
      </c>
      <c r="J21" s="218"/>
      <c r="K21" s="219"/>
      <c r="L21" s="220"/>
      <c r="M21" s="207"/>
      <c r="N21" s="207"/>
      <c r="O21" s="207"/>
      <c r="P21" s="207"/>
      <c r="Q21" s="207"/>
      <c r="R21" s="207"/>
      <c r="S21" s="207"/>
    </row>
    <row r="22" spans="2:23" ht="15" customHeight="1">
      <c r="B22" s="207"/>
      <c r="C22" s="207"/>
      <c r="D22" s="207"/>
      <c r="E22" s="207"/>
      <c r="F22" s="207"/>
      <c r="G22" s="207"/>
      <c r="H22" s="207"/>
      <c r="I22" s="221" t="s">
        <v>506</v>
      </c>
      <c r="J22" s="222">
        <f>J4-C4</f>
        <v>-54.809000000000026</v>
      </c>
      <c r="K22" s="223">
        <f>K4-E4</f>
        <v>-54.809000000000026</v>
      </c>
      <c r="L22" s="224">
        <f>L4-G4</f>
        <v>-54.809000000000026</v>
      </c>
      <c r="M22" s="207"/>
      <c r="N22" s="207"/>
      <c r="O22" s="226"/>
      <c r="P22" s="207"/>
      <c r="Q22" s="207"/>
      <c r="R22" s="207"/>
      <c r="S22" s="207"/>
    </row>
    <row r="23" spans="2:23" ht="6.75" customHeight="1">
      <c r="B23" s="207"/>
      <c r="C23" s="207"/>
      <c r="D23" s="207"/>
      <c r="E23" s="207"/>
      <c r="F23" s="207"/>
      <c r="G23" s="207"/>
      <c r="H23" s="207"/>
      <c r="I23" s="207"/>
      <c r="J23" s="207"/>
      <c r="K23" s="225"/>
      <c r="L23" s="207"/>
      <c r="M23" s="207"/>
      <c r="N23" s="207"/>
      <c r="O23" s="207"/>
      <c r="P23" s="207"/>
      <c r="Q23" s="207"/>
      <c r="R23" s="207"/>
      <c r="S23" s="207"/>
    </row>
    <row r="24" spans="2:23" ht="15" customHeight="1">
      <c r="B24" s="207"/>
      <c r="C24" s="207"/>
      <c r="D24" s="207"/>
      <c r="E24" s="207"/>
      <c r="F24" s="207"/>
      <c r="G24" s="207"/>
      <c r="H24" s="207"/>
      <c r="I24" s="217" t="s">
        <v>515</v>
      </c>
      <c r="J24" s="218"/>
      <c r="K24" s="219"/>
      <c r="L24" s="220"/>
      <c r="M24" s="207"/>
      <c r="N24" s="207"/>
      <c r="O24" s="207"/>
      <c r="P24" s="207"/>
      <c r="Q24" s="207"/>
      <c r="R24" s="207"/>
      <c r="S24" s="207"/>
    </row>
    <row r="25" spans="2:23" ht="15" customHeight="1">
      <c r="B25" s="207"/>
      <c r="C25" s="207"/>
      <c r="D25" s="207"/>
      <c r="E25" s="207"/>
      <c r="F25" s="207"/>
      <c r="G25" s="207"/>
      <c r="H25" s="207"/>
      <c r="I25" s="221" t="s">
        <v>507</v>
      </c>
      <c r="J25" s="222">
        <f>J6-C6-D6</f>
        <v>5.2359999999999971</v>
      </c>
      <c r="K25" s="223">
        <f>K6-E6-F6</f>
        <v>4.138704999999999</v>
      </c>
      <c r="L25" s="224">
        <f>L6-G6</f>
        <v>4.1379999999999981</v>
      </c>
      <c r="M25" s="207"/>
      <c r="N25" s="207"/>
      <c r="O25" s="207"/>
      <c r="P25" s="207"/>
      <c r="Q25" s="207"/>
      <c r="R25" s="207"/>
      <c r="S25" s="207"/>
    </row>
    <row r="26" spans="2:23" ht="6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</row>
    <row r="27" spans="2:23" ht="15" customHeight="1">
      <c r="B27" s="207"/>
      <c r="C27" s="207"/>
      <c r="D27" s="207"/>
      <c r="E27" s="207"/>
      <c r="F27" s="207"/>
      <c r="G27" s="207"/>
      <c r="H27" s="207"/>
      <c r="I27" s="217" t="s">
        <v>515</v>
      </c>
      <c r="J27" s="218"/>
      <c r="K27" s="219"/>
      <c r="L27" s="220"/>
      <c r="M27" s="207"/>
      <c r="N27" s="207"/>
      <c r="O27" s="207"/>
      <c r="P27" s="207"/>
      <c r="Q27" s="207"/>
      <c r="R27" s="207"/>
      <c r="S27" s="207"/>
    </row>
    <row r="28" spans="2:23" ht="15" customHeight="1">
      <c r="B28" s="207"/>
      <c r="C28" s="207"/>
      <c r="D28" s="207"/>
      <c r="E28" s="207"/>
      <c r="F28" s="207"/>
      <c r="G28" s="207"/>
      <c r="H28" s="207"/>
      <c r="I28" s="221" t="s">
        <v>508</v>
      </c>
      <c r="J28" s="222">
        <f>J8-C8-D8</f>
        <v>8.2200000000000166</v>
      </c>
      <c r="K28" s="223">
        <f>K8-E8-F8</f>
        <v>9.3180000000000156</v>
      </c>
      <c r="L28" s="224">
        <f>L8-G8</f>
        <v>9.3179999999999978</v>
      </c>
      <c r="M28" s="207"/>
      <c r="N28" s="207"/>
      <c r="O28" s="207"/>
      <c r="P28" s="207"/>
      <c r="Q28" s="207"/>
      <c r="R28" s="207"/>
      <c r="S28" s="207"/>
    </row>
    <row r="29" spans="2:23" ht="5.25" customHeight="1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</row>
    <row r="30" spans="2:23" ht="15" customHeight="1">
      <c r="B30" s="207"/>
      <c r="C30" s="207"/>
      <c r="D30" s="207"/>
      <c r="E30" s="207"/>
      <c r="F30" s="207"/>
      <c r="G30" s="207"/>
      <c r="H30" s="207"/>
      <c r="I30" s="217" t="s">
        <v>499</v>
      </c>
      <c r="J30" s="218"/>
      <c r="K30" s="219"/>
      <c r="L30" s="220"/>
      <c r="M30" s="207"/>
      <c r="N30" s="207"/>
      <c r="O30" s="207"/>
      <c r="P30" s="207"/>
      <c r="Q30" s="207"/>
      <c r="R30" s="207"/>
      <c r="S30" s="207"/>
    </row>
    <row r="31" spans="2:23" ht="15" customHeight="1">
      <c r="B31" s="207"/>
      <c r="C31" s="207"/>
      <c r="D31" s="207"/>
      <c r="E31" s="207"/>
      <c r="F31" s="207"/>
      <c r="G31" s="207"/>
      <c r="H31" s="207"/>
      <c r="I31" s="221" t="s">
        <v>501</v>
      </c>
      <c r="J31" s="222">
        <f>J14-C14</f>
        <v>16.896999999999998</v>
      </c>
      <c r="K31" s="223"/>
      <c r="L31" s="224">
        <f>L14-G14</f>
        <v>16.896999999999998</v>
      </c>
      <c r="M31" s="207"/>
      <c r="N31" s="207"/>
      <c r="O31" s="207"/>
      <c r="P31" s="207"/>
      <c r="Q31" s="207"/>
      <c r="R31" s="207"/>
      <c r="S31" s="207"/>
      <c r="V31" s="179"/>
      <c r="W31" s="179"/>
    </row>
    <row r="32" spans="2:23" ht="3.75" customHeight="1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</row>
    <row r="33" spans="2:19" ht="18.75">
      <c r="B33" s="206" t="s">
        <v>523</v>
      </c>
      <c r="C33" s="207"/>
      <c r="D33" s="207"/>
      <c r="E33" s="207"/>
      <c r="F33" s="207"/>
      <c r="G33" s="207"/>
      <c r="H33" s="207"/>
      <c r="I33" s="227" t="s">
        <v>502</v>
      </c>
      <c r="J33" s="228"/>
      <c r="K33" s="229"/>
      <c r="L33" s="230"/>
      <c r="M33" s="207"/>
      <c r="N33" s="207"/>
      <c r="O33" s="207"/>
      <c r="P33" s="207"/>
      <c r="Q33" s="207"/>
      <c r="R33" s="207"/>
      <c r="S33" s="207"/>
    </row>
    <row r="34" spans="2:19" ht="18.75">
      <c r="B34" s="207"/>
      <c r="C34" s="207"/>
      <c r="D34" s="207"/>
      <c r="E34" s="207"/>
      <c r="F34" s="207"/>
      <c r="G34" s="207"/>
      <c r="H34" s="207"/>
      <c r="I34" s="231" t="s">
        <v>517</v>
      </c>
      <c r="J34" s="232">
        <f>N16+R16+J19</f>
        <v>2297.2419999999997</v>
      </c>
      <c r="K34" s="233">
        <f>O16+K19+S16</f>
        <v>2297.2427049999997</v>
      </c>
      <c r="L34" s="234">
        <f>P16+T16+L19</f>
        <v>2297.2419999999997</v>
      </c>
      <c r="M34" s="207"/>
      <c r="N34" s="207"/>
      <c r="O34" s="207"/>
      <c r="P34" s="207"/>
      <c r="Q34" s="207"/>
      <c r="R34" s="207"/>
      <c r="S34" s="207"/>
    </row>
    <row r="40" spans="2:19">
      <c r="B40" t="s">
        <v>520</v>
      </c>
    </row>
    <row r="41" spans="2:19">
      <c r="B41" t="s">
        <v>521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Structure</vt:lpstr>
      <vt:lpstr>P30 Eurostat</vt:lpstr>
      <vt:lpstr>P40 Eurostat</vt:lpstr>
      <vt:lpstr>P30 OCDE</vt:lpstr>
      <vt:lpstr>P40 OCDE</vt:lpstr>
      <vt:lpstr>TES France</vt:lpstr>
      <vt:lpstr>commerce ex insee ocde eurostat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2023-01-18T08:11:55Z</dcterms:created>
  <dcterms:modified xsi:type="dcterms:W3CDTF">2023-03-19T15:02:09Z</dcterms:modified>
</cp:coreProperties>
</file>